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firstSheet="4" activeTab="8"/>
  </bookViews>
  <sheets>
    <sheet name="Datos Cuest. originales" sheetId="1" r:id="rId1"/>
    <sheet name="DatosCuest. a normalizar" sheetId="2" r:id="rId2"/>
    <sheet name="Datos Cuest. normalizados " sheetId="3" r:id="rId3"/>
    <sheet name="Puntaje TP" sheetId="4" r:id="rId4"/>
    <sheet name="Puntaje TA" sheetId="5" r:id="rId5"/>
    <sheet name="Puntaje Institucional" sheetId="6" r:id="rId6"/>
    <sheet name="Puntaje Final" sheetId="7" r:id="rId7"/>
    <sheet name="Resultado General" sheetId="9" r:id="rId8"/>
    <sheet name="Resultado x Dimension" sheetId="10" r:id="rId9"/>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26" i="4" l="1"/>
  <c r="J25" i="4"/>
  <c r="J24" i="4"/>
  <c r="J23" i="4"/>
  <c r="J22" i="4"/>
  <c r="J21" i="4"/>
  <c r="J20" i="4"/>
  <c r="J19" i="4"/>
  <c r="J18" i="4"/>
  <c r="J17" i="4"/>
  <c r="J16" i="4"/>
  <c r="J15" i="4"/>
  <c r="J14" i="4"/>
  <c r="J13" i="4"/>
  <c r="J12" i="4"/>
  <c r="J11" i="4"/>
  <c r="J10" i="4"/>
  <c r="J9" i="4"/>
  <c r="J8" i="4"/>
  <c r="J7" i="4"/>
  <c r="J6" i="4"/>
  <c r="J5" i="4"/>
  <c r="J4" i="4"/>
  <c r="J3" i="4"/>
  <c r="J2" i="4"/>
  <c r="G5" i="5"/>
  <c r="F2" i="7"/>
  <c r="G2" i="7" s="1"/>
  <c r="F3" i="7"/>
  <c r="G3" i="7" s="1"/>
  <c r="F4" i="7"/>
  <c r="G4" i="7" s="1"/>
  <c r="F5" i="7"/>
  <c r="G5" i="7" s="1"/>
  <c r="F6" i="7"/>
  <c r="G6" i="7" s="1"/>
  <c r="F7" i="7"/>
  <c r="G7" i="7" s="1"/>
  <c r="F8" i="7"/>
  <c r="G8" i="7" s="1"/>
  <c r="F9" i="7"/>
  <c r="G9" i="7" s="1"/>
  <c r="F10" i="7"/>
  <c r="G10" i="7" s="1"/>
  <c r="F11" i="7"/>
  <c r="G11" i="7" s="1"/>
  <c r="F12" i="7"/>
  <c r="G12" i="7" s="1"/>
  <c r="F13" i="7"/>
  <c r="G13" i="7" s="1"/>
  <c r="F14" i="7"/>
  <c r="G14" i="7" s="1"/>
  <c r="F15" i="7"/>
  <c r="G15" i="7" s="1"/>
  <c r="F16" i="7"/>
  <c r="G16" i="7" s="1"/>
  <c r="F17" i="7"/>
  <c r="G17" i="7" s="1"/>
  <c r="F18" i="7"/>
  <c r="G18" i="7" s="1"/>
  <c r="F19" i="7"/>
  <c r="G19" i="7" s="1"/>
  <c r="F20" i="7"/>
  <c r="G20" i="7" s="1"/>
  <c r="F21" i="7"/>
  <c r="G21" i="7" s="1"/>
  <c r="F22" i="7"/>
  <c r="G22" i="7" s="1"/>
  <c r="F23" i="7"/>
  <c r="G23" i="7" s="1"/>
  <c r="F24" i="7"/>
  <c r="G24" i="7" s="1"/>
  <c r="F25" i="7"/>
  <c r="G25" i="7" s="1"/>
  <c r="F26" i="7"/>
  <c r="G26" i="7" s="1"/>
  <c r="E2" i="7"/>
  <c r="E3" i="7"/>
  <c r="E4" i="7"/>
  <c r="E5" i="7"/>
  <c r="E6" i="7"/>
  <c r="E7" i="7"/>
  <c r="E8" i="7"/>
  <c r="E9" i="7"/>
  <c r="E10" i="7"/>
  <c r="E11" i="7"/>
  <c r="E12" i="7"/>
  <c r="E13" i="7"/>
  <c r="E14" i="7"/>
  <c r="E15" i="7"/>
  <c r="E16" i="7"/>
  <c r="E19" i="7"/>
  <c r="E20" i="7"/>
  <c r="E24" i="7"/>
  <c r="H3" i="6"/>
  <c r="F3" i="6"/>
  <c r="E3" i="6" s="1"/>
  <c r="AC3" i="6"/>
  <c r="AA3" i="6" s="1"/>
  <c r="AJ3" i="6"/>
  <c r="AH3" i="6"/>
  <c r="AO3" i="6"/>
  <c r="H4" i="6"/>
  <c r="F4" i="6"/>
  <c r="E4" i="6" s="1"/>
  <c r="AC4" i="6"/>
  <c r="AA4" i="6" s="1"/>
  <c r="AJ4" i="6"/>
  <c r="AH4" i="6"/>
  <c r="AO4" i="6"/>
  <c r="H5" i="6"/>
  <c r="F5" i="6" s="1"/>
  <c r="AC5" i="6"/>
  <c r="AA5" i="6" s="1"/>
  <c r="AJ5" i="6"/>
  <c r="AH5" i="6" s="1"/>
  <c r="AO5" i="6"/>
  <c r="H6" i="6"/>
  <c r="F6" i="6" s="1"/>
  <c r="AC6" i="6"/>
  <c r="AA6" i="6" s="1"/>
  <c r="AJ6" i="6"/>
  <c r="AH6" i="6" s="1"/>
  <c r="AO6" i="6"/>
  <c r="H8" i="6"/>
  <c r="F8" i="6" s="1"/>
  <c r="AC8" i="6"/>
  <c r="AA8" i="6" s="1"/>
  <c r="AJ8" i="6"/>
  <c r="AH8" i="6" s="1"/>
  <c r="AO8" i="6"/>
  <c r="H10" i="6"/>
  <c r="F10" i="6" s="1"/>
  <c r="AC10" i="6"/>
  <c r="AA10" i="6" s="1"/>
  <c r="AJ10" i="6"/>
  <c r="AH10" i="6" s="1"/>
  <c r="AO10" i="6"/>
  <c r="H11" i="6"/>
  <c r="F11" i="6" s="1"/>
  <c r="AC11" i="6"/>
  <c r="AA11" i="6" s="1"/>
  <c r="AJ11" i="6"/>
  <c r="AH11" i="6" s="1"/>
  <c r="AO11" i="6"/>
  <c r="H7" i="6"/>
  <c r="F7" i="6" s="1"/>
  <c r="AC7" i="6"/>
  <c r="AA7" i="6" s="1"/>
  <c r="AJ7" i="6"/>
  <c r="AH7" i="6" s="1"/>
  <c r="AO7" i="6"/>
  <c r="H9" i="6"/>
  <c r="F9" i="6" s="1"/>
  <c r="AC9" i="6"/>
  <c r="AA9" i="6" s="1"/>
  <c r="AJ9" i="6"/>
  <c r="AH9" i="6" s="1"/>
  <c r="AO9" i="6"/>
  <c r="H12" i="6"/>
  <c r="F12" i="6" s="1"/>
  <c r="AC12" i="6"/>
  <c r="AA12" i="6" s="1"/>
  <c r="AJ12" i="6"/>
  <c r="AH12" i="6" s="1"/>
  <c r="AO12" i="6"/>
  <c r="H13" i="6"/>
  <c r="F13" i="6" s="1"/>
  <c r="AC13" i="6"/>
  <c r="AA13" i="6" s="1"/>
  <c r="AJ13" i="6"/>
  <c r="AH13" i="6" s="1"/>
  <c r="AO13" i="6"/>
  <c r="H14" i="6"/>
  <c r="F14" i="6" s="1"/>
  <c r="AC14" i="6"/>
  <c r="AA14" i="6" s="1"/>
  <c r="AJ14" i="6"/>
  <c r="AH14" i="6" s="1"/>
  <c r="AO14" i="6"/>
  <c r="H17" i="6"/>
  <c r="F17" i="6" s="1"/>
  <c r="AC17" i="6"/>
  <c r="AA17" i="6" s="1"/>
  <c r="AJ17" i="6"/>
  <c r="AH17" i="6" s="1"/>
  <c r="AO17" i="6"/>
  <c r="H18" i="6"/>
  <c r="F18" i="6" s="1"/>
  <c r="AC18" i="6"/>
  <c r="AA18" i="6" s="1"/>
  <c r="AJ18" i="6"/>
  <c r="AH18" i="6" s="1"/>
  <c r="AO18" i="6"/>
  <c r="H20" i="6"/>
  <c r="F20" i="6" s="1"/>
  <c r="AC20" i="6"/>
  <c r="AA20" i="6" s="1"/>
  <c r="AJ20" i="6"/>
  <c r="AH20" i="6" s="1"/>
  <c r="AO20" i="6"/>
  <c r="H15" i="6"/>
  <c r="F15" i="6" s="1"/>
  <c r="AC15" i="6"/>
  <c r="AA15" i="6" s="1"/>
  <c r="AJ15" i="6"/>
  <c r="AH15" i="6" s="1"/>
  <c r="AO15" i="6"/>
  <c r="H16" i="6"/>
  <c r="F16" i="6" s="1"/>
  <c r="AC16" i="6"/>
  <c r="AA16" i="6" s="1"/>
  <c r="AJ16" i="6"/>
  <c r="AH16" i="6" s="1"/>
  <c r="AO16" i="6"/>
  <c r="H19" i="6"/>
  <c r="F19" i="6" s="1"/>
  <c r="AC19" i="6"/>
  <c r="AA19" i="6" s="1"/>
  <c r="AJ19" i="6"/>
  <c r="AH19" i="6" s="1"/>
  <c r="AO19" i="6"/>
  <c r="H21" i="6"/>
  <c r="F21" i="6" s="1"/>
  <c r="AC21" i="6"/>
  <c r="AA21" i="6" s="1"/>
  <c r="AJ21" i="6"/>
  <c r="AH21" i="6" s="1"/>
  <c r="AO21" i="6"/>
  <c r="H22" i="6"/>
  <c r="F22" i="6" s="1"/>
  <c r="AC22" i="6"/>
  <c r="AA22" i="6" s="1"/>
  <c r="AJ22" i="6"/>
  <c r="AH22" i="6" s="1"/>
  <c r="AO22" i="6"/>
  <c r="H23" i="6"/>
  <c r="F23" i="6" s="1"/>
  <c r="AC23" i="6"/>
  <c r="AA23" i="6" s="1"/>
  <c r="AJ23" i="6"/>
  <c r="AH23" i="6" s="1"/>
  <c r="AO23" i="6"/>
  <c r="H24" i="6"/>
  <c r="F24" i="6" s="1"/>
  <c r="AC24" i="6"/>
  <c r="AA24" i="6" s="1"/>
  <c r="AJ24" i="6"/>
  <c r="AH24" i="6" s="1"/>
  <c r="AO24" i="6"/>
  <c r="H25" i="6"/>
  <c r="F25" i="6" s="1"/>
  <c r="AC25" i="6"/>
  <c r="AA25" i="6" s="1"/>
  <c r="AJ25" i="6"/>
  <c r="AH25" i="6" s="1"/>
  <c r="AO25" i="6"/>
  <c r="H26" i="6"/>
  <c r="F26" i="6" s="1"/>
  <c r="AC26" i="6"/>
  <c r="AA26" i="6" s="1"/>
  <c r="AJ26" i="6"/>
  <c r="AH26" i="6" s="1"/>
  <c r="AO26" i="6"/>
  <c r="H2" i="6"/>
  <c r="F2" i="6" s="1"/>
  <c r="AC2" i="6"/>
  <c r="AA2" i="6" s="1"/>
  <c r="AJ2" i="6"/>
  <c r="AH2" i="6" s="1"/>
  <c r="AO2" i="6"/>
  <c r="G3" i="5"/>
  <c r="E3" i="5" s="1"/>
  <c r="G4" i="5"/>
  <c r="G6" i="5"/>
  <c r="G7" i="5"/>
  <c r="G8" i="5"/>
  <c r="E8" i="5" s="1"/>
  <c r="G9" i="5"/>
  <c r="G10" i="5"/>
  <c r="G11" i="5"/>
  <c r="G12" i="5"/>
  <c r="E12" i="5" s="1"/>
  <c r="G13" i="5"/>
  <c r="E13" i="5" s="1"/>
  <c r="G14" i="5"/>
  <c r="G15" i="5"/>
  <c r="G16" i="5"/>
  <c r="E16" i="5" s="1"/>
  <c r="G17" i="5"/>
  <c r="E17" i="5" s="1"/>
  <c r="G18" i="5"/>
  <c r="G19" i="5"/>
  <c r="G20" i="5"/>
  <c r="E20" i="5" s="1"/>
  <c r="G21" i="5"/>
  <c r="E21" i="5" s="1"/>
  <c r="G22" i="5"/>
  <c r="G23" i="5"/>
  <c r="G24" i="5"/>
  <c r="E24" i="5" s="1"/>
  <c r="G25" i="5"/>
  <c r="E25" i="5" s="1"/>
  <c r="G26" i="5"/>
  <c r="G2" i="5"/>
  <c r="G28" i="5" s="1"/>
  <c r="V2" i="5"/>
  <c r="E2" i="5" s="1"/>
  <c r="V3" i="5"/>
  <c r="V4" i="5"/>
  <c r="E4" i="5" s="1"/>
  <c r="V5" i="5"/>
  <c r="E5" i="5" s="1"/>
  <c r="V6" i="5"/>
  <c r="E6" i="5" s="1"/>
  <c r="V7" i="5"/>
  <c r="E7" i="5" s="1"/>
  <c r="V8" i="5"/>
  <c r="V9" i="5"/>
  <c r="E9" i="5" s="1"/>
  <c r="V10" i="5"/>
  <c r="E10" i="5" s="1"/>
  <c r="V11" i="5"/>
  <c r="E11" i="5" s="1"/>
  <c r="V12" i="5"/>
  <c r="V13" i="5"/>
  <c r="V14" i="5"/>
  <c r="E14" i="5" s="1"/>
  <c r="V15" i="5"/>
  <c r="E15" i="5" s="1"/>
  <c r="V16" i="5"/>
  <c r="V17" i="5"/>
  <c r="V18" i="5"/>
  <c r="E18" i="5" s="1"/>
  <c r="V19" i="5"/>
  <c r="E19" i="5" s="1"/>
  <c r="V20" i="5"/>
  <c r="V21" i="5"/>
  <c r="V22" i="5"/>
  <c r="E22" i="5" s="1"/>
  <c r="V23" i="5"/>
  <c r="E23" i="5" s="1"/>
  <c r="V24" i="5"/>
  <c r="V25" i="5"/>
  <c r="V26" i="5"/>
  <c r="E26" i="5" s="1"/>
  <c r="O3" i="4"/>
  <c r="S3" i="4"/>
  <c r="Q3" i="4"/>
  <c r="I3" i="4" s="1"/>
  <c r="O4" i="4"/>
  <c r="S4" i="4"/>
  <c r="Q4" i="4"/>
  <c r="I4" i="4" s="1"/>
  <c r="O5" i="4"/>
  <c r="S5" i="4"/>
  <c r="Q5" i="4"/>
  <c r="I5" i="4" s="1"/>
  <c r="O6" i="4"/>
  <c r="S6" i="4"/>
  <c r="Q6" i="4"/>
  <c r="I6" i="4" s="1"/>
  <c r="O8" i="4"/>
  <c r="S8" i="4"/>
  <c r="Q8" i="4"/>
  <c r="I8" i="4" s="1"/>
  <c r="S10" i="4"/>
  <c r="Q10" i="4" s="1"/>
  <c r="I10" i="4" s="1"/>
  <c r="S11" i="4"/>
  <c r="Q11" i="4" s="1"/>
  <c r="I11" i="4" s="1"/>
  <c r="O7" i="4"/>
  <c r="S7" i="4"/>
  <c r="Q7" i="4" s="1"/>
  <c r="I7" i="4" s="1"/>
  <c r="S9" i="4"/>
  <c r="Q9" i="4" s="1"/>
  <c r="I9" i="4" s="1"/>
  <c r="O12" i="4"/>
  <c r="S12" i="4"/>
  <c r="Q12" i="4" s="1"/>
  <c r="I12" i="4" s="1"/>
  <c r="O13" i="4"/>
  <c r="S13" i="4"/>
  <c r="Q13" i="4" s="1"/>
  <c r="I13" i="4" s="1"/>
  <c r="O14" i="4"/>
  <c r="S14" i="4"/>
  <c r="Q14" i="4" s="1"/>
  <c r="I14" i="4" s="1"/>
  <c r="O15" i="4"/>
  <c r="S15" i="4"/>
  <c r="Q15" i="4" s="1"/>
  <c r="I15" i="4" s="1"/>
  <c r="O16" i="4"/>
  <c r="S16" i="4"/>
  <c r="Q16" i="4" s="1"/>
  <c r="I16" i="4" s="1"/>
  <c r="O17" i="4"/>
  <c r="S17" i="4"/>
  <c r="Q17" i="4" s="1"/>
  <c r="I17" i="4" s="1"/>
  <c r="O18" i="4"/>
  <c r="S18" i="4"/>
  <c r="Q18" i="4" s="1"/>
  <c r="I18" i="4" s="1"/>
  <c r="O19" i="4"/>
  <c r="S19" i="4"/>
  <c r="Q19" i="4" s="1"/>
  <c r="I19" i="4" s="1"/>
  <c r="O20" i="4"/>
  <c r="S20" i="4"/>
  <c r="Q20" i="4" s="1"/>
  <c r="I20" i="4" s="1"/>
  <c r="S21" i="4"/>
  <c r="Q21" i="4"/>
  <c r="I21" i="4" s="1"/>
  <c r="O22" i="4"/>
  <c r="S22" i="4"/>
  <c r="Q22" i="4"/>
  <c r="I22" i="4" s="1"/>
  <c r="O23" i="4"/>
  <c r="S23" i="4"/>
  <c r="Q23" i="4"/>
  <c r="I23" i="4" s="1"/>
  <c r="O24" i="4"/>
  <c r="S24" i="4"/>
  <c r="Q24" i="4"/>
  <c r="I24" i="4" s="1"/>
  <c r="O25" i="4"/>
  <c r="S25" i="4"/>
  <c r="Q25" i="4"/>
  <c r="I25" i="4" s="1"/>
  <c r="O26" i="4"/>
  <c r="S26" i="4"/>
  <c r="Q26" i="4"/>
  <c r="I26" i="4" s="1"/>
  <c r="O2" i="4"/>
  <c r="N34" i="4" s="1"/>
  <c r="S2" i="4"/>
  <c r="Q2" i="4"/>
  <c r="I2" i="4" s="1"/>
  <c r="H30" i="4" l="1"/>
  <c r="E2" i="6"/>
  <c r="E26" i="6"/>
  <c r="E25" i="6"/>
  <c r="E24" i="6"/>
  <c r="E23" i="6"/>
  <c r="E22" i="6"/>
  <c r="E21" i="6"/>
  <c r="E19" i="6"/>
  <c r="E16" i="6"/>
  <c r="E15" i="6"/>
  <c r="E20" i="6"/>
  <c r="E18" i="6"/>
  <c r="E17" i="6"/>
  <c r="E14" i="6"/>
  <c r="E13" i="6"/>
  <c r="E12" i="6"/>
  <c r="E9" i="6"/>
  <c r="E7" i="6"/>
  <c r="E11" i="6"/>
  <c r="E10" i="6"/>
  <c r="E8" i="6"/>
  <c r="E6" i="6"/>
  <c r="E5" i="6"/>
  <c r="E26" i="7"/>
  <c r="E22" i="7"/>
  <c r="E18" i="7"/>
  <c r="E25" i="7"/>
  <c r="E21" i="7"/>
  <c r="E17" i="7"/>
  <c r="V28" i="5"/>
  <c r="E23" i="7"/>
</calcChain>
</file>

<file path=xl/sharedStrings.xml><?xml version="1.0" encoding="utf-8"?>
<sst xmlns="http://schemas.openxmlformats.org/spreadsheetml/2006/main" count="2302" uniqueCount="428">
  <si>
    <t>id</t>
  </si>
  <si>
    <t>estado</t>
  </si>
  <si>
    <t>fecha_inicio</t>
  </si>
  <si>
    <t>fecha_modificacion</t>
  </si>
  <si>
    <t>fecha_termino</t>
  </si>
  <si>
    <t>organismo</t>
  </si>
  <si>
    <t>referente_de_transparencia_activa</t>
  </si>
  <si>
    <t>correo_electronico</t>
  </si>
  <si>
    <t>referente_de_transparencia_pasiva</t>
  </si>
  <si>
    <t>correo_electronico_pasiva</t>
  </si>
  <si>
    <t>fecha_de_envio</t>
  </si>
  <si>
    <t>el_organismo_cuenta_con_un_procedimiento_documentado_y_publico_para_la_presentacion_presencial_de_so__etiqueta</t>
  </si>
  <si>
    <t>el_organismo_cuenta_con_un_procedimiento_documentado_y_publico_para_la_presentacion_digital_de_solic__etiqueta</t>
  </si>
  <si>
    <t>el_organimso_cuenta_con_algun_sistema_o_mecanismo_que_permita_al_solicitante_conocer_el_estado_y_rea__etiqueta</t>
  </si>
  <si>
    <t>iii11_existe_fondos_documentales_yo_colecciones_identificados_y_organizados_archivisticamente_cualqu</t>
  </si>
  <si>
    <t>iii11_existe_fondos_documentales_yo_colecciones_identificados_y_organizados_archivisticamente_cualqu__etiqueta</t>
  </si>
  <si>
    <t>iii11a_su_existencia_institucional_se_encuentra_formalizadaoficializada_e_identificada_en_el_organig</t>
  </si>
  <si>
    <t>iii11a_su_existencia_institucional_se_encuentra_formalizadaoficializada_e_identificada_en_el_organig__etiqueta</t>
  </si>
  <si>
    <t>iii12_existen_profesionales_archivologos_en_los_archivos_administrativos_e_historicos_o_en_las_unida</t>
  </si>
  <si>
    <t>iii12_existen_profesionales_archivologos_en_los_archivos_administrativos_e_historicos_o_en_las_unida__etiqueta</t>
  </si>
  <si>
    <t>iii12a_el_cargo_profesional_se_encuentra_regularizado_o_en_proceso_de_creacion_en_el_escalafon_profe</t>
  </si>
  <si>
    <t>iii12a_el_cargo_profesional_se_encuentra_regularizado_o_en_proceso_de_creacion_en_el_escalafon_profe__etiqueta</t>
  </si>
  <si>
    <t>iii13_existen_espacios_fisicos_acondicionados_para_el_funcionamiento_de_los_archivos_con_la_logistic</t>
  </si>
  <si>
    <t>iii13_existen_espacios_fisicos_acondicionados_para_el_funcionamiento_de_los_archivos_con_la_logistic__etiqueta</t>
  </si>
  <si>
    <t>iii14_existe_un_espacio_digital_acondicionado_para_el_funcionamiento_de_los_archivos_digitales_logis</t>
  </si>
  <si>
    <t>iii14_existe_un_espacio_digital_acondicionado_para_el_funcionamiento_de_los_archivos_digitales_logis__etiqueta</t>
  </si>
  <si>
    <t>iii15_existen_sistemas_de_seguridad_de_los_documentos_en_soporte_fisico_analogico_papel_junto_con_un</t>
  </si>
  <si>
    <t>iii15_existen_sistemas_de_seguridad_de_los_documentos_en_soporte_fisico_analogico_papel_junto_con_un__etiqueta</t>
  </si>
  <si>
    <t>iii16_existen_sistemas_de_seguridad_de_los_documentos_en_soporte_digital_respaldo_acceso_confidencia</t>
  </si>
  <si>
    <t>iii16_existen_sistemas_de_seguridad_de_los_documentos_en_soporte_digital_respaldo_acceso_confidencia__etiqueta</t>
  </si>
  <si>
    <t>iii17_estan_normalizados_los_procesos_de_reproduccion_de_los_documentos_protocolos_de_microfilmacion</t>
  </si>
  <si>
    <t>iii17_estan_normalizados_los_procesos_de_reproduccion_de_los_documentos_protocolos_de_microfilmacion__etiqueta</t>
  </si>
  <si>
    <t>iii21_el_organismo_cuenta_con_instrumentos_yo_procedimientos_internos_definidos_y_documentados_para_</t>
  </si>
  <si>
    <t>iii21_el_organismo_cuenta_con_instrumentos_yo_procedimientos_internos_definidos_y_documentados_para___etiqueta</t>
  </si>
  <si>
    <t>iii22_el_organismo_cuenta_con_instrumentos_yo_procedimientos_internos_definidos_y_documentados_para_</t>
  </si>
  <si>
    <t>iii22_el_organismo_cuenta_con_instrumentos_yo_procedimientos_internos_definidos_y_documentados_para___etiqueta</t>
  </si>
  <si>
    <t>iii31_el_organismo_cuenta_con_instrumentos_u_procedimientos_para_la_disposicion_de_informacion_en_fu</t>
  </si>
  <si>
    <t>iii31_el_organismo_cuenta_con_instrumentos_u_procedimientos_para_la_disposicion_de_informacion_en_fu__etiqueta</t>
  </si>
  <si>
    <t>iii32_el_organismo_cuenta_con_instrumentos_u_procedimientos_para_la_disposicion_de_informacion_espec</t>
  </si>
  <si>
    <t>iii32_el_organismo_cuenta_con_instrumentos_u_procedimientos_para_la_disposicion_de_informacion_espec__etiqueta</t>
  </si>
  <si>
    <t>iii41_el_organismos_tiene_una_politica_o_lineamientos_de_promocion_y_fomento_de_capacitacion_a_funci</t>
  </si>
  <si>
    <t>iii41_el_organismos_tiene_una_politica_o_lineamientos_de_promocion_y_fomento_de_capacitacion_a_funci__etiqueta</t>
  </si>
  <si>
    <t>por_favor_proporcione_informacion_adicional_yo_datos_o_documentos_que_en_su_opinion_sean_relevantes_</t>
  </si>
  <si>
    <t>archivos</t>
  </si>
  <si>
    <t>terminos_de_la_clausula</t>
  </si>
  <si>
    <t>terminos_de_la_clausula__etiqueta</t>
  </si>
  <si>
    <t>novisible</t>
  </si>
  <si>
    <t>pendiente</t>
  </si>
  <si>
    <t/>
  </si>
  <si>
    <t>0</t>
  </si>
  <si>
    <t>No</t>
  </si>
  <si>
    <t>acepto_los_terminos</t>
  </si>
  <si>
    <t>Acepto los términos</t>
  </si>
  <si>
    <t>55193</t>
  </si>
  <si>
    <t>completado</t>
  </si>
  <si>
    <t>2020-06-10 19:01:02</t>
  </si>
  <si>
    <t>2020-06-10 19:09:08</t>
  </si>
  <si>
    <t>CAMARA DE SENADORES</t>
  </si>
  <si>
    <t>GUSTAVO SÁNCHEZ PIÑEIRO</t>
  </si>
  <si>
    <t>secretariasenado@parlamento.gub.uy</t>
  </si>
  <si>
    <t>10-06-2020</t>
  </si>
  <si>
    <t>1</t>
  </si>
  <si>
    <t xml:space="preserve">En proceso de desarrollo, aprobación o redacción   </t>
  </si>
  <si>
    <t>2</t>
  </si>
  <si>
    <t>Si</t>
  </si>
  <si>
    <t>En proceso de definición, elaboración y/o documentación</t>
  </si>
  <si>
    <t>La capacitaciones se realizan a demanda</t>
  </si>
  <si>
    <t>54617</t>
  </si>
  <si>
    <t>2020-06-04 14:55:04</t>
  </si>
  <si>
    <t>2020-06-04 15:19:56</t>
  </si>
  <si>
    <t>JUNTA DEPARTAMENTAL DE MONTEVIDEO</t>
  </si>
  <si>
    <t>CARLOS OTERO (SECRETARIO GENERAL)</t>
  </si>
  <si>
    <t>cotero@juntamvd.gub.uy</t>
  </si>
  <si>
    <t>ANA MARIA de la TORRE (LIC. ARCHIVOLOGIA)</t>
  </si>
  <si>
    <t>adelatorre@juntamvd.gub.uy</t>
  </si>
  <si>
    <t>04-06-2020</t>
  </si>
  <si>
    <t>En proceso de definición, elaboración y-o documentación</t>
  </si>
  <si>
    <t>EL REFERENTE DE TRANSPARENCIA ACTIVA Y PASIVA (SR. JULIO SCHIAVONE) SE HA JUBILADO, POR LO QUE SE NOMBRARÁN A LA BREVEDAD NUEVOS REFERENTES.-</t>
  </si>
  <si>
    <t>53391</t>
  </si>
  <si>
    <t>2020-05-26 15:01:45</t>
  </si>
  <si>
    <t>2020-05-26 15:34:08</t>
  </si>
  <si>
    <t>Obras Sanitarias del Estado</t>
  </si>
  <si>
    <t>Sin nombrar aún</t>
  </si>
  <si>
    <t>sinn@ose.com.uy</t>
  </si>
  <si>
    <t>Dr. Jorge Eduardo  Maeso  Ruiz</t>
  </si>
  <si>
    <t>JMaeso@ose.com.uy</t>
  </si>
  <si>
    <t>26-05-2020</t>
  </si>
  <si>
    <t>53327</t>
  </si>
  <si>
    <t>2020-05-26 11:52:41</t>
  </si>
  <si>
    <t>MINISTERIO DE VIVIENDA, ORDENAMIENTO TERRITORIAL Y MEDIO AMBIENTE</t>
  </si>
  <si>
    <t>Paula Mosca</t>
  </si>
  <si>
    <t>acceso.informacion@mvotma.gub.uy</t>
  </si>
  <si>
    <t xml:space="preserve">Stephania Mier </t>
  </si>
  <si>
    <t>53136</t>
  </si>
  <si>
    <t>2020-05-25 14:13:12</t>
  </si>
  <si>
    <t>2020-05-25 14:53:12</t>
  </si>
  <si>
    <t>UTE</t>
  </si>
  <si>
    <t>Ing. Pablo Regina</t>
  </si>
  <si>
    <t>pregina@ute.com.uy</t>
  </si>
  <si>
    <t>Lic. Ec. Virginia Sosa Cabrera</t>
  </si>
  <si>
    <t>vsosa@ute.com..uy</t>
  </si>
  <si>
    <t>25-05-2020</t>
  </si>
  <si>
    <t>En proceso de normalización</t>
  </si>
  <si>
    <t>51398</t>
  </si>
  <si>
    <t>2020-05-15 12:56:47</t>
  </si>
  <si>
    <t>2020-05-15 13:08:33</t>
  </si>
  <si>
    <t>Ministerio de Relaciones Exteriores</t>
  </si>
  <si>
    <t>Gastón Silvera</t>
  </si>
  <si>
    <t>gaston.silvera@mrree.gub.uy</t>
  </si>
  <si>
    <t>Stefanie Karina Antenor De León</t>
  </si>
  <si>
    <t>stefanie.antenor@mrree.gub.uy</t>
  </si>
  <si>
    <t>15-05-2020</t>
  </si>
  <si>
    <t>En proceso de regularización o creación</t>
  </si>
  <si>
    <t>En proceso de creación, acondicionamiento o configuración</t>
  </si>
  <si>
    <t>En proceso de elaboración, aprobación y/o implementación</t>
  </si>
  <si>
    <t>En proceso de elaboración, aprobación y-o implementación</t>
  </si>
  <si>
    <t>En proceso de identificación, valoración y/o elaboración</t>
  </si>
  <si>
    <t>50904</t>
  </si>
  <si>
    <t>2020-05-10 11:53:58</t>
  </si>
  <si>
    <t>2020-05-10 11:58:25</t>
  </si>
  <si>
    <t>INTENDENCIA DE MONTEVIDEO</t>
  </si>
  <si>
    <t>ROGER RODRIGUEZ</t>
  </si>
  <si>
    <t>derechoalainformacion@imm.gub.uy</t>
  </si>
  <si>
    <t>08-05-2020</t>
  </si>
  <si>
    <t xml:space="preserve">La Unidad de Acceso a la Información de la Intendencia de Montevideo recibió 2209 solicitudes de información al amparo de la Ley 18.381 en el año 2019 y dió respuesta a 2158.  Otorgó 1728 accesos relacionados con trámites en los que se deben proteger los datos personales y para los cuales se aprobaron una serie de resoluciones que otorgan el acceso sin necesidad de la firma del jerarca del organismo: 737 vinculados a datos de automotores (Resolución 1140/17), 254 sobre permisarios del transporte de interés público (Resolución 1219/18), 238 de información a otras dependencias del estado que cumplieron la excepción prevista en el literal B) del Artículo 9 de la Ley 18.331 (Resolución 5908/15). También se concedió el acceso a 499 filmaciones del circuito cerrado de televisión del Centro de Gestión de Movilidad (Resolución 2986/16). Finalmente se suscribieron 430 resoluciones de acceso, de las cuales hubo 12 pronunciamientos negativos. En 23 casos se pidió la prórroga prevista en el artíclo 15 de la Ley 18.381. Se otorgaron 2 supresiones de información al amparo de la Ley 18.331. Por Resolución 3562/17 de 14/08/2017 se aprobó un "Compromiso de Transparencia" constituido por un decálogo que mandata a todas las dependencias de la Intendencia de Montevideo al cumplimiento de las leyes 18.331 y 18.381 calificando a la protección de datos personales y el acceso a la información como un derecho humano. </t>
  </si>
  <si>
    <t>50826</t>
  </si>
  <si>
    <t>2020-05-08 16:24:39</t>
  </si>
  <si>
    <t>2020-05-08 17:22:43</t>
  </si>
  <si>
    <t>Ministerio de Turismo</t>
  </si>
  <si>
    <t>Karina Larruina</t>
  </si>
  <si>
    <t>klarruina@mintur.gub.uy</t>
  </si>
  <si>
    <t>Carolina Bestard</t>
  </si>
  <si>
    <t>cbestard@mintur.gub.uy</t>
  </si>
  <si>
    <t>Existe un fondo documental (expedientes) que se encuentra ordenado cronológicamente, no por serie.  El Ministerio se encuentra elaborando un manual de procesos que contempla parte de los procedimientos descritos en el cuestionario</t>
  </si>
  <si>
    <t>50821</t>
  </si>
  <si>
    <t>2020-05-08 15:46:17</t>
  </si>
  <si>
    <t>2020-05-08 15:52:58</t>
  </si>
  <si>
    <t>Instituto Nacional de Carnes</t>
  </si>
  <si>
    <t>Lorena Silva</t>
  </si>
  <si>
    <t>lorenasilva@inac.uy</t>
  </si>
  <si>
    <t>En proceso de creación o acondicionamiento</t>
  </si>
  <si>
    <t>- En la pregunta III 1.6 contamos con los sistemas de seguridad, en cuanto a gestión de los riesgos definida e implementada no aún, por lo que respondemos en proceso una pregunta que tiene dos respuestas. - Hemos realizado los mayores esfuerzos para responder en tiempo y forma el presente formulario al cual damos respuesta en base a la interpretación que hemos realizado del mismo y en base a las respuestas por parte de ustedes ante nuestras consultas.</t>
  </si>
  <si>
    <t>50749</t>
  </si>
  <si>
    <t>2020-05-07 21:37:05</t>
  </si>
  <si>
    <t>2020-05-07 21:50:12</t>
  </si>
  <si>
    <t>Banco de Previsión Social</t>
  </si>
  <si>
    <t>Verónica Severi</t>
  </si>
  <si>
    <t>vseveri@bps.gub.uy</t>
  </si>
  <si>
    <t>Natalia Peña Callero</t>
  </si>
  <si>
    <t>npena@bps.gub.uy</t>
  </si>
  <si>
    <t>07-05-2020</t>
  </si>
  <si>
    <t>En proceso de creación/identificación</t>
  </si>
  <si>
    <t xml:space="preserve">En materia de datos abiertos, recién se ha nombrado referente para asumir las actividades requeridas al respecto. </t>
  </si>
  <si>
    <t>0882020referentededatosabiertosdegobiernodeagesic-designacin.pdf</t>
  </si>
  <si>
    <t>50689</t>
  </si>
  <si>
    <t>2020-05-07 14:12:18</t>
  </si>
  <si>
    <t>2020-05-07 14:32:32</t>
  </si>
  <si>
    <t>Laboratorio Tecnológico del Uruguay</t>
  </si>
  <si>
    <t>María A Gamboa</t>
  </si>
  <si>
    <t>dgamboa@latu.org.uy</t>
  </si>
  <si>
    <t>50606</t>
  </si>
  <si>
    <t>2020-05-06 19:15:44</t>
  </si>
  <si>
    <t>2020-05-06 19:31:55</t>
  </si>
  <si>
    <t>Instituto del Niño y Adolescente del Uruguay</t>
  </si>
  <si>
    <t>Mag. Cristina Alayón</t>
  </si>
  <si>
    <t>calayon@inau.gub.uy</t>
  </si>
  <si>
    <t>Araceli Sanchez</t>
  </si>
  <si>
    <t>asanchez@inau.gub.uy</t>
  </si>
  <si>
    <t>06-05-2020</t>
  </si>
  <si>
    <t>50529</t>
  </si>
  <si>
    <t>2020-05-06 11:00:11</t>
  </si>
  <si>
    <t>2020-05-06 11:08:15</t>
  </si>
  <si>
    <t>Ministerio de Salud Pública</t>
  </si>
  <si>
    <t>Martín Thomasset</t>
  </si>
  <si>
    <t>mthomasset@msp.gub.uy</t>
  </si>
  <si>
    <t>50398</t>
  </si>
  <si>
    <t>2020-05-05 16:27:40</t>
  </si>
  <si>
    <t>2020-05-05 16:44:25</t>
  </si>
  <si>
    <t>Instituto Nacional de Colonización</t>
  </si>
  <si>
    <t xml:space="preserve">Malvina Glaván </t>
  </si>
  <si>
    <t>mgalvan@colonizacion.com.uy</t>
  </si>
  <si>
    <t>Andrea Cabrera</t>
  </si>
  <si>
    <t>acabrera@colonizacion.com.uy</t>
  </si>
  <si>
    <t>05-05-2020</t>
  </si>
  <si>
    <t>50297</t>
  </si>
  <si>
    <t>2020-05-04 18:01:43</t>
  </si>
  <si>
    <t>2020-05-04 18:32:11</t>
  </si>
  <si>
    <t>Poder Judicial - Suprema Corte de Justicia</t>
  </si>
  <si>
    <t>Raúl Oxandabarat</t>
  </si>
  <si>
    <t>roxandabarat@poderjudicial.gub.uy</t>
  </si>
  <si>
    <t>04-05-2020</t>
  </si>
  <si>
    <t>En proceso de constitución, aprobación y/o implementación</t>
  </si>
  <si>
    <t>50265</t>
  </si>
  <si>
    <t>2020-05-04 15:30:22</t>
  </si>
  <si>
    <t>2020-05-04 15:53:00</t>
  </si>
  <si>
    <t>Tribunal de lo Contencioso Administrativo</t>
  </si>
  <si>
    <t>Maria del Rosario Camejo</t>
  </si>
  <si>
    <t>rcamejo@tca.gub.uy</t>
  </si>
  <si>
    <t>comunicaciones@tca.gub.uy</t>
  </si>
  <si>
    <t>49702</t>
  </si>
  <si>
    <t>2020-04-28 13:53:12</t>
  </si>
  <si>
    <t>2020-04-28 14:27:40</t>
  </si>
  <si>
    <t>Junta Departamental de Paysandú</t>
  </si>
  <si>
    <t>Carlos Cabrera</t>
  </si>
  <si>
    <t>ccabrera@juntadepaysandu.gub.uy</t>
  </si>
  <si>
    <t>Graciela Inthamoussu</t>
  </si>
  <si>
    <t>ginthamoussu@juntadepaysandu.gub.uy</t>
  </si>
  <si>
    <t>28-04-2020</t>
  </si>
  <si>
    <t>49602</t>
  </si>
  <si>
    <t>2020-04-27 15:57:42</t>
  </si>
  <si>
    <t>2020-04-27 16:35:17</t>
  </si>
  <si>
    <t>Ministerio de Defensa Nacional</t>
  </si>
  <si>
    <t>Cipriano Goñi Lamarthèe</t>
  </si>
  <si>
    <t>cgoni@mdn.gub.uy</t>
  </si>
  <si>
    <t>27-04-2020</t>
  </si>
  <si>
    <t>49593</t>
  </si>
  <si>
    <t>2020-04-27 14:33:45</t>
  </si>
  <si>
    <t>2020-04-27 14:44:57</t>
  </si>
  <si>
    <t>Dirección General de Casinos</t>
  </si>
  <si>
    <t>Carlos Rondán</t>
  </si>
  <si>
    <t>crondan@casinos.gub.uy</t>
  </si>
  <si>
    <t>Patricia Molina</t>
  </si>
  <si>
    <t>pmolina@casinos.gub.uy</t>
  </si>
  <si>
    <t xml:space="preserve">La capacitación la realizan los funcionarios que aplican directamente dicho conocimiento a su rol. </t>
  </si>
  <si>
    <t>49506</t>
  </si>
  <si>
    <t>2020-04-27 09:52:47</t>
  </si>
  <si>
    <t>2020-04-27 10:12:36</t>
  </si>
  <si>
    <t>Ursea</t>
  </si>
  <si>
    <t>Rosario Ierardo</t>
  </si>
  <si>
    <t>rosario.ierardo@ursea.gub.uy</t>
  </si>
  <si>
    <t>E archivo documental de la Unidad, se encuentra en la oficina, también  en el Archivo Central de Presidencia y en una empresa tercerizada (Archidoc), con las medidas de respaldo y protocolos de tratamiento correspondiente.</t>
  </si>
  <si>
    <t>23-04-2020</t>
  </si>
  <si>
    <t>49163</t>
  </si>
  <si>
    <t>2020-04-23 10:09:36</t>
  </si>
  <si>
    <t>2020-04-23 10:17:09</t>
  </si>
  <si>
    <t>Instituto Nacional de Evaluación Educativa</t>
  </si>
  <si>
    <t>Mercedes Perez</t>
  </si>
  <si>
    <t>mperez@ineed.edu.uy</t>
  </si>
  <si>
    <t>Gabriela Volpi</t>
  </si>
  <si>
    <t>gvolpi@ineed.edu.uy</t>
  </si>
  <si>
    <t>El art. 8 de la ley 19768 no aplica al INEEd que es una persona jurídica de derecho público no estatal. Es una institución de mediana dimensión y no ha sido necesario hasta ahora incluir en su plantilla el perfil de un archivólogo para ninguna de las tareas del instituto. El volumen de solicitudes de información recibidas ha permitido que todas sean respondidas en tiempo y forma. Todas las respuestas que fueron brindadas están disponibles en la página web.</t>
  </si>
  <si>
    <t>49081</t>
  </si>
  <si>
    <t>2020-04-22 15:11:10</t>
  </si>
  <si>
    <t>2020-04-22 15:16:05</t>
  </si>
  <si>
    <t>ASSE</t>
  </si>
  <si>
    <t>Dr. Nicolás Brener</t>
  </si>
  <si>
    <t>unidaddetransparenciaasse@gmail.com</t>
  </si>
  <si>
    <t>22-04-2020</t>
  </si>
  <si>
    <t xml:space="preserve">Todos los años se realizan Jornadas de Transparencia y Acceso a la Información Pública donde participan expertos para capacitar a diversos funcionarios en la materia.  Asimismo, se publican libros con los resultados de dichas jornadas.  En la página web de ASSE se puede acceder al portal de transparencia el cual cuenta con resoluciones y actas, base normativa de la salud y publicaciones de la materia. </t>
  </si>
  <si>
    <t>II.1 el_organismo_cuenta_con_un_procedimiento_documentado_y_publico_para_la_presentacion_presencial_de_so</t>
  </si>
  <si>
    <t>II.2 el_organismo_cuenta_con_un_procedimiento_documentado_y_publico_para_la_presentacion_digital_de_solic</t>
  </si>
  <si>
    <t>II.3 el_organimso_cuenta_con_algun_sistema_o_mecanismo_que_permita_al_solicitante_conocer_el_estado_y_rea</t>
  </si>
  <si>
    <t>III.1.9 ¿Están identificadas las series documentales y elaboradas las Tablas de Plazos Precaucionales de documentos?</t>
  </si>
  <si>
    <t>III.1.8 ¿Está constituida la Comisión de evaluación Documental institucional establecida en la normativa?</t>
  </si>
  <si>
    <t>Normalización</t>
  </si>
  <si>
    <t>X-min/Max-Min</t>
  </si>
  <si>
    <t>0,5</t>
  </si>
  <si>
    <t>Poder</t>
  </si>
  <si>
    <t>Inciso</t>
  </si>
  <si>
    <t>UE</t>
  </si>
  <si>
    <t>Descripcion</t>
  </si>
  <si>
    <t>Referente TA</t>
  </si>
  <si>
    <t>Referente TP</t>
  </si>
  <si>
    <t>Último reporte</t>
  </si>
  <si>
    <t>Comentarios</t>
  </si>
  <si>
    <t>Total de Solicitudes Recibidas</t>
  </si>
  <si>
    <t>Total de solicitudes en plazo (Incluyendo la prórroga)</t>
  </si>
  <si>
    <t>Total de solicitudes respondidas fuera de plazo (Más allá de la prórroga)</t>
  </si>
  <si>
    <t>PL</t>
  </si>
  <si>
    <t>Cámara de Senadores</t>
  </si>
  <si>
    <t>26/03/2019</t>
  </si>
  <si>
    <t>Cámara de Representantes</t>
  </si>
  <si>
    <t>23/07/2019</t>
  </si>
  <si>
    <t>PE</t>
  </si>
  <si>
    <t>Unidad Reguladora de Servicios de Energía y Agua (URSEA)</t>
  </si>
  <si>
    <t>20/06/2019</t>
  </si>
  <si>
    <t>Dirección Nacional de Sanidad de las Fuerzas Armadas</t>
  </si>
  <si>
    <t>25/03/2019</t>
  </si>
  <si>
    <t>UE 01 contesta por todas las unidades</t>
  </si>
  <si>
    <t>24/06/2019</t>
  </si>
  <si>
    <t>Dirección General de Secretaria - Ministerio de Turismo</t>
  </si>
  <si>
    <t>20/03/2019</t>
  </si>
  <si>
    <t>UE 01 Sin  datos para esta UE en particular en el reporte enviado</t>
  </si>
  <si>
    <t>18/03/2019</t>
  </si>
  <si>
    <t>No tienen referentes, pongo a quien remitió el formulario de Sec.Gral.</t>
  </si>
  <si>
    <t xml:space="preserve">PE </t>
  </si>
  <si>
    <t>15/04/2019</t>
  </si>
  <si>
    <t>Direc.de Innovación, Ciencia y Tecnología para el Desarrollo</t>
  </si>
  <si>
    <t>PJ</t>
  </si>
  <si>
    <t>Poder Judicial</t>
  </si>
  <si>
    <t>29/03/2019</t>
  </si>
  <si>
    <t>OA</t>
  </si>
  <si>
    <t>Tribunal de Cuentas de la República</t>
  </si>
  <si>
    <t>23/05/2019</t>
  </si>
  <si>
    <t>No tienen referentes, pongo a quien remitió el formulario</t>
  </si>
  <si>
    <t>Tribunal de lo Contensioso Administrativo</t>
  </si>
  <si>
    <t>5 Abril 2019</t>
  </si>
  <si>
    <t>EA</t>
  </si>
  <si>
    <t>BPS</t>
  </si>
  <si>
    <t>5  Julio 2019</t>
  </si>
  <si>
    <t>Administración Nacional de Usinas y Transmisiones Eléctricas (UTE)</t>
  </si>
  <si>
    <t>1 Abril 2019</t>
  </si>
  <si>
    <t>Instituto Nacional de Colonización (INC)</t>
  </si>
  <si>
    <t>SI</t>
  </si>
  <si>
    <t>28 Marzo 2019</t>
  </si>
  <si>
    <t>SE</t>
  </si>
  <si>
    <t>Instituto del Niño y  Adolescente de Uruguay (INAU)</t>
  </si>
  <si>
    <t>23 Julio 2019</t>
  </si>
  <si>
    <t>Administración de Servicios de Salud del Estado (ASSE)</t>
  </si>
  <si>
    <t>28/03/2019</t>
  </si>
  <si>
    <t>Administración de las Obras Sanitarias del Estado (OSE)</t>
  </si>
  <si>
    <t>GD</t>
  </si>
  <si>
    <t>Junta Departamental de Pysandú</t>
  </si>
  <si>
    <t>Intendencia Departamental de Montevideo</t>
  </si>
  <si>
    <t>19 Set 2019</t>
  </si>
  <si>
    <t>Junta Departamental de Montevideo</t>
  </si>
  <si>
    <t>15 Enero 2019</t>
  </si>
  <si>
    <t>PPNE</t>
  </si>
  <si>
    <t>NA</t>
  </si>
  <si>
    <t>Instituto Nacional de Carnes (INAC)</t>
  </si>
  <si>
    <t>27/03/2019</t>
  </si>
  <si>
    <t>Instituto Nacional de Evaluación Educativa (INEED)</t>
  </si>
  <si>
    <t xml:space="preserve"> PPNE</t>
  </si>
  <si>
    <t>Laboratorio Tecnológico del Uruguay (LATU)</t>
  </si>
  <si>
    <t>6 Marzo 2019</t>
  </si>
  <si>
    <t>Ponderador TP</t>
  </si>
  <si>
    <t xml:space="preserve">% de Solicitudes de Información con Respuestas en Plazo 
</t>
  </si>
  <si>
    <t>Puntaje TP</t>
  </si>
  <si>
    <t>Ponderador TP1</t>
  </si>
  <si>
    <t>Ponderador TP2</t>
  </si>
  <si>
    <t>Ponderador TP3</t>
  </si>
  <si>
    <t>Valor TP1</t>
  </si>
  <si>
    <t>Valor TP2</t>
  </si>
  <si>
    <t>Valor TP3</t>
  </si>
  <si>
    <t>Secretaría Ministerio Defensa Nacional</t>
  </si>
  <si>
    <t>Secretaría Ministerio de Vivienda, Ordenamiento Territorial y Medio Ambiente</t>
  </si>
  <si>
    <t>OC</t>
  </si>
  <si>
    <t>Organismo</t>
  </si>
  <si>
    <t>Ponderador Solicitudes</t>
  </si>
  <si>
    <t>Ponderador Procedimientos</t>
  </si>
  <si>
    <t xml:space="preserve">Puntaje Procedimientos </t>
  </si>
  <si>
    <t>Puntaje Procedimientos ponderado</t>
  </si>
  <si>
    <t>Puntaje Solicitudes Ponderado</t>
  </si>
  <si>
    <t>Ponderador TA</t>
  </si>
  <si>
    <t>Puntaje TA</t>
  </si>
  <si>
    <t>Dirección General de Secretaría - MT</t>
  </si>
  <si>
    <t>Dirección General de Secretaría - MRREE</t>
  </si>
  <si>
    <t>Estructura Orgánica</t>
  </si>
  <si>
    <t>Facultades</t>
  </si>
  <si>
    <t>Remuneraciones</t>
  </si>
  <si>
    <t>Presupuesto</t>
  </si>
  <si>
    <t>Adquisiciones</t>
  </si>
  <si>
    <t>Información Estadística</t>
  </si>
  <si>
    <t>Participación</t>
  </si>
  <si>
    <t>Listado de Funcionarios</t>
  </si>
  <si>
    <t>Convocatorias a concurso</t>
  </si>
  <si>
    <t>Política de PD y SI</t>
  </si>
  <si>
    <t>Banco de Previsión Social (BPS)</t>
  </si>
  <si>
    <t>SD</t>
  </si>
  <si>
    <t xml:space="preserve">Administración de los Servicios de Salud del Estado (ASSE) </t>
  </si>
  <si>
    <t>GD-I</t>
  </si>
  <si>
    <t>GD-J</t>
  </si>
  <si>
    <t>Ponderador TA1</t>
  </si>
  <si>
    <t>Ponderador TA2</t>
  </si>
  <si>
    <t>Ponderador TA3</t>
  </si>
  <si>
    <t>Ponderador TA4</t>
  </si>
  <si>
    <t>Ponderador TA5</t>
  </si>
  <si>
    <t>Ponderador TA6</t>
  </si>
  <si>
    <t>Ponderador TA7</t>
  </si>
  <si>
    <t>Ponderador Art.5</t>
  </si>
  <si>
    <t>Puntaje Art.5</t>
  </si>
  <si>
    <t>Ponderador Decreto</t>
  </si>
  <si>
    <t>Pondeador TA8</t>
  </si>
  <si>
    <t>Pondeador TA9</t>
  </si>
  <si>
    <t>Ponderador TA10</t>
  </si>
  <si>
    <t>Puntaje Decreto</t>
  </si>
  <si>
    <t>Ponderador GDA</t>
  </si>
  <si>
    <t>Ponderador Inst.</t>
  </si>
  <si>
    <t>Ponderador DA</t>
  </si>
  <si>
    <t>Ponderador Cap</t>
  </si>
  <si>
    <t>Puntaje DA</t>
  </si>
  <si>
    <t>Ponderador DA1</t>
  </si>
  <si>
    <t>Ponderador DA2</t>
  </si>
  <si>
    <t>Puntaje DA Ponderado</t>
  </si>
  <si>
    <t>Ponderador I1</t>
  </si>
  <si>
    <t>Ponderador I2</t>
  </si>
  <si>
    <t>Puntaje Ins Ponderado</t>
  </si>
  <si>
    <t>Puntaje Ins.</t>
  </si>
  <si>
    <t>Puntaje GDA Ponderado</t>
  </si>
  <si>
    <t>Puntaje GDA</t>
  </si>
  <si>
    <t>Ponderador GDA1</t>
  </si>
  <si>
    <t>Ponderador GDA2</t>
  </si>
  <si>
    <t>Ponderador GDA3</t>
  </si>
  <si>
    <t>Ponderador GDA4</t>
  </si>
  <si>
    <t>Ponderador GDA5</t>
  </si>
  <si>
    <t>Ponderador GDA6</t>
  </si>
  <si>
    <t>Ponderador GDA7</t>
  </si>
  <si>
    <t>Ponderador GDA8</t>
  </si>
  <si>
    <t>Ponderador GDA9</t>
  </si>
  <si>
    <t>Puntaje Institucional</t>
  </si>
  <si>
    <t>INTAI</t>
  </si>
  <si>
    <t>Puntaje Inst.</t>
  </si>
  <si>
    <t>Grado de Cumplimiento</t>
  </si>
  <si>
    <t>MRREE - Dirección General de Secretaría</t>
  </si>
  <si>
    <t>Dirección General de Casinos (MEF)</t>
  </si>
  <si>
    <t>MT - Dirección General de Secretaría</t>
  </si>
  <si>
    <t>Direc.de Innovación, Ciencia y Tecnología para el Desarrollo (MEC)</t>
  </si>
  <si>
    <t>Tribunal de Cuentas de la República (TCR)</t>
  </si>
  <si>
    <t>Tribunal de lo Contensioso Administrativo (TCA)</t>
  </si>
  <si>
    <t>Promedio</t>
  </si>
  <si>
    <t>INTAI 100</t>
  </si>
  <si>
    <t>Dirección General de la Salud - MSP</t>
  </si>
  <si>
    <t>MSP - Dirección General de la Salud</t>
  </si>
  <si>
    <t>Dirección General de la Salud (Responde MSP 01)</t>
  </si>
  <si>
    <t>MSP - Dirección General de la Salud (Responde 01)</t>
  </si>
  <si>
    <t>Dirección Nacional de Medio Ambiente - MVOTMA</t>
  </si>
  <si>
    <t>Dirección Nacional de Medio Ambiente - MVOTMA (Responde 01)</t>
  </si>
  <si>
    <t>Dirección Nacional de Sanidad de las Fuerzas Armadas - MDN</t>
  </si>
  <si>
    <t>Dirección Nacional de Sanidad de las Fuerzas Armadas (Responde 01)</t>
  </si>
  <si>
    <t>Dirección Nacional de Sanidad de las Fuerzas Armadas (MDN)</t>
  </si>
  <si>
    <t>Puntaje Cap Ponderado</t>
  </si>
  <si>
    <t xml:space="preserve">% de Solicitudes de Información con Respuestas en Plazo  (Ajustado)
</t>
  </si>
  <si>
    <t>Mediano grado de cumplimiento</t>
  </si>
  <si>
    <t>Bajo grado de cumplimiento</t>
  </si>
  <si>
    <t>Alto grado de cumplimiento</t>
  </si>
  <si>
    <t>Alto Grado de Cumplimiento</t>
  </si>
  <si>
    <t>Mediano Grado de Cumplimiento</t>
  </si>
  <si>
    <t>Bajo Grado de Cumplimiento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</si>
</sst>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0000"/>
    <numFmt numFmtId="166" formatCode="0.000"/>
    <numFmt numFmtId="167" formatCode="#,##0.0000"/>
  </numFmts>
  <fonts count="13" x14ac:knownFonts="1">
    <font>
      <sz val="12"/>
      <color theme="1"/>
      <name val="Calibri"/>
      <family val="2"/>
      <scheme val="minor"/>
    </font>
    <font>
      <u/>
      <sz val="12"/>
      <color theme="10"/>
      <name val="Calibri"/>
      <family val="2"/>
      <scheme val="minor"/>
    </font>
    <font>
      <u/>
      <sz val="12"/>
      <color theme="11"/>
      <name val="Calibri"/>
      <family val="2"/>
      <scheme val="minor"/>
    </font>
    <font>
      <sz val="10"/>
      <color rgb="FF000000"/>
      <name val="Calibri"/>
      <family val="2"/>
    </font>
    <font>
      <sz val="10"/>
      <color rgb="FF000000"/>
      <name val="Arial"/>
      <family val="2"/>
    </font>
    <font>
      <sz val="12"/>
      <color rgb="FF000000"/>
      <name val="Calibri"/>
      <family val="2"/>
      <scheme val="minor"/>
    </font>
    <font>
      <sz val="11"/>
      <name val="Calibri"/>
      <family val="2"/>
      <charset val="1"/>
      <scheme val="minor"/>
    </font>
    <font>
      <sz val="12"/>
      <name val="Calibri"/>
      <family val="2"/>
      <scheme val="minor"/>
    </font>
    <font>
      <sz val="12"/>
      <name val="Calibri"/>
      <family val="2"/>
    </font>
    <font>
      <sz val="12"/>
      <color rgb="FF000000"/>
      <name val="Calibri"/>
      <family val="2"/>
    </font>
    <font>
      <sz val="12"/>
      <color theme="1"/>
      <name val="Calibri"/>
      <family val="2"/>
    </font>
    <font>
      <sz val="12"/>
      <color rgb="FF000000"/>
      <name val="Arial"/>
      <family val="2"/>
    </font>
    <font>
      <sz val="11"/>
      <name val="Calibri"/>
      <family val="2"/>
    </font>
  </fonts>
  <fills count="5">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8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0">
    <xf numFmtId="0" fontId="0" fillId="0" borderId="0" xfId="0"/>
    <xf numFmtId="0" fontId="0" fillId="2" borderId="0" xfId="0" applyFill="1"/>
    <xf numFmtId="0" fontId="0" fillId="3" borderId="0" xfId="0" applyFill="1"/>
    <xf numFmtId="2" fontId="0" fillId="0" borderId="1" xfId="0" applyNumberFormat="1" applyBorder="1"/>
    <xf numFmtId="2" fontId="0" fillId="0" borderId="0" xfId="0" applyNumberFormat="1"/>
    <xf numFmtId="0" fontId="3" fillId="0" borderId="0" xfId="0" applyFont="1" applyBorder="1" applyAlignment="1">
      <alignment horizontal="center" wrapText="1"/>
    </xf>
    <xf numFmtId="0" fontId="3" fillId="0" borderId="0" xfId="0" applyFont="1" applyBorder="1" applyAlignment="1">
      <alignment horizontal="left" wrapText="1"/>
    </xf>
    <xf numFmtId="0" fontId="0" fillId="0" borderId="0" xfId="0" applyBorder="1"/>
    <xf numFmtId="0" fontId="0" fillId="3" borderId="0" xfId="0" applyFill="1" applyBorder="1"/>
    <xf numFmtId="3" fontId="0" fillId="0" borderId="0" xfId="0" applyNumberFormat="1" applyBorder="1" applyAlignment="1">
      <alignment horizontal="center"/>
    </xf>
    <xf numFmtId="0" fontId="4" fillId="0" borderId="0" xfId="0" applyFont="1" applyBorder="1" applyAlignment="1">
      <alignment horizontal="left" wrapText="1"/>
    </xf>
    <xf numFmtId="0" fontId="6" fillId="0" borderId="0" xfId="0" applyFont="1"/>
    <xf numFmtId="0" fontId="8" fillId="0" borderId="1" xfId="0" applyFont="1" applyBorder="1"/>
    <xf numFmtId="0" fontId="9" fillId="0" borderId="1" xfId="0" applyFont="1" applyBorder="1" applyAlignment="1">
      <alignment horizontal="center" wrapText="1"/>
    </xf>
    <xf numFmtId="0" fontId="8" fillId="3" borderId="1" xfId="0" applyFont="1" applyFill="1" applyBorder="1" applyAlignment="1">
      <alignment horizontal="center" vertical="center" wrapText="1"/>
    </xf>
    <xf numFmtId="2" fontId="10" fillId="0" borderId="1" xfId="0" applyNumberFormat="1" applyFont="1" applyBorder="1" applyAlignment="1">
      <alignment horizontal="center"/>
    </xf>
    <xf numFmtId="165" fontId="10" fillId="0" borderId="1" xfId="0" applyNumberFormat="1" applyFont="1" applyBorder="1" applyAlignment="1">
      <alignment horizontal="center"/>
    </xf>
    <xf numFmtId="0" fontId="8" fillId="0" borderId="1" xfId="0" applyFont="1" applyBorder="1" applyAlignment="1">
      <alignment horizontal="center"/>
    </xf>
    <xf numFmtId="0" fontId="0" fillId="3" borderId="1" xfId="0" applyFill="1" applyBorder="1"/>
    <xf numFmtId="4" fontId="0" fillId="0" borderId="1" xfId="0" applyNumberFormat="1" applyBorder="1" applyAlignment="1">
      <alignment horizontal="center"/>
    </xf>
    <xf numFmtId="167" fontId="0" fillId="0" borderId="1" xfId="0" applyNumberFormat="1" applyBorder="1" applyAlignment="1">
      <alignment horizontal="center"/>
    </xf>
    <xf numFmtId="167" fontId="5" fillId="0" borderId="1" xfId="0" applyNumberFormat="1" applyFont="1" applyBorder="1" applyAlignment="1">
      <alignment horizontal="center"/>
    </xf>
    <xf numFmtId="4" fontId="5" fillId="0" borderId="1" xfId="0" applyNumberFormat="1" applyFont="1" applyBorder="1" applyAlignment="1">
      <alignment horizontal="center"/>
    </xf>
    <xf numFmtId="0" fontId="0" fillId="3" borderId="1" xfId="0" applyFill="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2" fontId="6" fillId="0" borderId="1" xfId="0" applyNumberFormat="1" applyFont="1" applyBorder="1" applyAlignment="1">
      <alignment horizontal="center"/>
    </xf>
    <xf numFmtId="0" fontId="7" fillId="0" borderId="1" xfId="0" applyFont="1" applyBorder="1"/>
    <xf numFmtId="0" fontId="7" fillId="0" borderId="2" xfId="0" applyFont="1" applyBorder="1"/>
    <xf numFmtId="0" fontId="7" fillId="0" borderId="1" xfId="0" applyFont="1" applyBorder="1" applyAlignment="1">
      <alignment horizontal="center"/>
    </xf>
    <xf numFmtId="0" fontId="7" fillId="0" borderId="2" xfId="0" applyFont="1" applyBorder="1" applyAlignment="1">
      <alignment horizontal="center"/>
    </xf>
    <xf numFmtId="0" fontId="5" fillId="0" borderId="1" xfId="0" applyFont="1" applyBorder="1"/>
    <xf numFmtId="2" fontId="5" fillId="0" borderId="1" xfId="0" applyNumberFormat="1" applyFont="1" applyBorder="1" applyAlignment="1">
      <alignment horizontal="center"/>
    </xf>
    <xf numFmtId="0" fontId="8" fillId="3" borderId="1" xfId="0" applyFont="1" applyFill="1" applyBorder="1" applyAlignment="1">
      <alignment horizontal="center" wrapText="1"/>
    </xf>
    <xf numFmtId="0" fontId="9" fillId="0" borderId="1" xfId="0" applyFont="1" applyBorder="1" applyAlignment="1">
      <alignment horizontal="left" wrapText="1"/>
    </xf>
    <xf numFmtId="0" fontId="0" fillId="0" borderId="1" xfId="0" applyFont="1" applyBorder="1" applyAlignment="1">
      <alignment horizontal="center"/>
    </xf>
    <xf numFmtId="0" fontId="0" fillId="0" borderId="1" xfId="0" applyFont="1" applyBorder="1"/>
    <xf numFmtId="2" fontId="0" fillId="0" borderId="1" xfId="0" applyNumberFormat="1" applyFont="1" applyBorder="1" applyAlignment="1">
      <alignment horizontal="center"/>
    </xf>
    <xf numFmtId="0" fontId="0" fillId="0" borderId="1" xfId="0" applyFont="1" applyFill="1" applyBorder="1" applyAlignment="1">
      <alignment horizontal="center"/>
    </xf>
    <xf numFmtId="0" fontId="0" fillId="0" borderId="1" xfId="0" applyFont="1" applyFill="1" applyBorder="1"/>
    <xf numFmtId="164" fontId="0" fillId="4" borderId="1" xfId="0" applyNumberFormat="1" applyFont="1" applyFill="1" applyBorder="1" applyAlignment="1">
      <alignment horizontal="center"/>
    </xf>
    <xf numFmtId="14" fontId="0" fillId="4" borderId="1" xfId="0" applyNumberFormat="1" applyFont="1" applyFill="1" applyBorder="1" applyAlignment="1">
      <alignment horizontal="center"/>
    </xf>
    <xf numFmtId="164" fontId="0" fillId="0" borderId="1" xfId="0" applyNumberFormat="1" applyFont="1" applyBorder="1" applyAlignment="1">
      <alignment horizontal="center"/>
    </xf>
    <xf numFmtId="0" fontId="11" fillId="0" borderId="1" xfId="0" applyFont="1" applyBorder="1" applyAlignment="1">
      <alignment horizontal="left" wrapText="1"/>
    </xf>
    <xf numFmtId="2" fontId="0" fillId="0" borderId="1" xfId="0" applyNumberFormat="1" applyFont="1" applyFill="1" applyBorder="1" applyAlignment="1">
      <alignment horizontal="center"/>
    </xf>
    <xf numFmtId="166" fontId="8" fillId="0" borderId="1" xfId="0" applyNumberFormat="1" applyFont="1" applyBorder="1" applyAlignment="1">
      <alignment horizontal="center"/>
    </xf>
    <xf numFmtId="165" fontId="0" fillId="0" borderId="0" xfId="0" applyNumberFormat="1"/>
    <xf numFmtId="0" fontId="12" fillId="0" borderId="1" xfId="0" applyFont="1" applyFill="1" applyBorder="1"/>
    <xf numFmtId="2" fontId="8" fillId="0" borderId="1" xfId="0" applyNumberFormat="1" applyFont="1" applyBorder="1" applyAlignment="1">
      <alignment horizontal="center"/>
    </xf>
    <xf numFmtId="0" fontId="8" fillId="0" borderId="2" xfId="0" applyFont="1" applyBorder="1"/>
  </cellXfs>
  <cellStyles count="18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UY"/>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Pt>
            <c:idx val="0"/>
            <c:bubble3D val="0"/>
            <c:spPr>
              <a:solidFill>
                <a:srgbClr val="008000"/>
              </a:solidFill>
            </c:spPr>
          </c:dPt>
          <c:dPt>
            <c:idx val="1"/>
            <c:bubble3D val="0"/>
            <c:spPr>
              <a:solidFill>
                <a:srgbClr val="FFFF00"/>
              </a:solidFill>
            </c:spPr>
          </c:dPt>
          <c:dPt>
            <c:idx val="2"/>
            <c:bubble3D val="0"/>
            <c:spPr>
              <a:solidFill>
                <a:srgbClr val="FF0000"/>
              </a:solidFill>
            </c:spPr>
          </c:dPt>
          <c:dLbls>
            <c:showLegendKey val="0"/>
            <c:showVal val="1"/>
            <c:showCatName val="0"/>
            <c:showSerName val="0"/>
            <c:showPercent val="1"/>
            <c:showBubbleSize val="0"/>
            <c:showLeaderLines val="1"/>
          </c:dLbls>
          <c:cat>
            <c:strRef>
              <c:f>'Resultado General'!$D$30:$D$32</c:f>
              <c:strCache>
                <c:ptCount val="3"/>
                <c:pt idx="0">
                  <c:v>Alto Grado de Cumplimiento</c:v>
                </c:pt>
                <c:pt idx="1">
                  <c:v>Mediano Grado de Cumplimiento</c:v>
                </c:pt>
                <c:pt idx="2">
                  <c:v>Bajo Grado de Cumplimiento</c:v>
                </c:pt>
              </c:strCache>
            </c:strRef>
          </c:cat>
          <c:val>
            <c:numRef>
              <c:f>'Resultado General'!$E$30:$E$32</c:f>
              <c:numCache>
                <c:formatCode>General</c:formatCode>
                <c:ptCount val="3"/>
                <c:pt idx="0">
                  <c:v>10</c:v>
                </c:pt>
                <c:pt idx="1">
                  <c:v>9</c:v>
                </c:pt>
                <c:pt idx="2">
                  <c:v>6</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spPr>
    <a:ln>
      <a:noFill/>
    </a:ln>
  </c:spPr>
  <c:txPr>
    <a:bodyPr/>
    <a:lstStyle/>
    <a:p>
      <a:pPr>
        <a:defRPr>
          <a:latin typeface="Microsoft Sans Serif"/>
          <a:cs typeface="Microsoft Sans Serif"/>
        </a:defRPr>
      </a:pPr>
      <a:endParaRPr lang="es-UY"/>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495300</xdr:colOff>
      <xdr:row>11</xdr:row>
      <xdr:rowOff>139700</xdr:rowOff>
    </xdr:from>
    <xdr:to>
      <xdr:col>13</xdr:col>
      <xdr:colOff>114300</xdr:colOff>
      <xdr:row>26</xdr:row>
      <xdr:rowOff>25400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3"/>
  <sheetViews>
    <sheetView workbookViewId="0">
      <selection activeCell="K14" sqref="K14"/>
    </sheetView>
  </sheetViews>
  <sheetFormatPr baseColWidth="10" defaultRowHeight="15.75" x14ac:dyDescent="0.25"/>
  <sheetData>
    <row r="1" spans="1:54" x14ac:dyDescent="0.25">
      <c r="A1" t="s">
        <v>0</v>
      </c>
      <c r="B1" t="s">
        <v>1</v>
      </c>
      <c r="C1" t="s">
        <v>2</v>
      </c>
      <c r="D1" t="s">
        <v>3</v>
      </c>
      <c r="E1" t="s">
        <v>4</v>
      </c>
      <c r="F1" t="s">
        <v>5</v>
      </c>
      <c r="G1" t="s">
        <v>6</v>
      </c>
      <c r="H1" t="s">
        <v>7</v>
      </c>
      <c r="I1" t="s">
        <v>8</v>
      </c>
      <c r="J1" t="s">
        <v>9</v>
      </c>
      <c r="K1" t="s">
        <v>10</v>
      </c>
      <c r="L1" s="2" t="s">
        <v>249</v>
      </c>
      <c r="M1" s="2" t="s">
        <v>11</v>
      </c>
      <c r="N1" s="2" t="s">
        <v>250</v>
      </c>
      <c r="O1" s="2" t="s">
        <v>12</v>
      </c>
      <c r="P1" s="2" t="s">
        <v>251</v>
      </c>
      <c r="Q1" s="2" t="s">
        <v>13</v>
      </c>
      <c r="R1" s="2" t="s">
        <v>14</v>
      </c>
      <c r="S1" s="2" t="s">
        <v>15</v>
      </c>
      <c r="T1" s="1" t="s">
        <v>16</v>
      </c>
      <c r="U1" s="1" t="s">
        <v>17</v>
      </c>
      <c r="V1" s="2" t="s">
        <v>18</v>
      </c>
      <c r="W1" s="2" t="s">
        <v>19</v>
      </c>
      <c r="X1" s="2" t="s">
        <v>20</v>
      </c>
      <c r="Y1" s="2" t="s">
        <v>21</v>
      </c>
      <c r="Z1" s="2" t="s">
        <v>22</v>
      </c>
      <c r="AA1" s="2" t="s">
        <v>23</v>
      </c>
      <c r="AB1" s="2" t="s">
        <v>24</v>
      </c>
      <c r="AC1" s="2" t="s">
        <v>25</v>
      </c>
      <c r="AD1" s="2" t="s">
        <v>26</v>
      </c>
      <c r="AE1" s="2" t="s">
        <v>27</v>
      </c>
      <c r="AF1" s="2" t="s">
        <v>28</v>
      </c>
      <c r="AG1" s="2" t="s">
        <v>29</v>
      </c>
      <c r="AH1" s="2" t="s">
        <v>30</v>
      </c>
      <c r="AI1" s="2" t="s">
        <v>31</v>
      </c>
      <c r="AJ1" s="2" t="s">
        <v>253</v>
      </c>
      <c r="AK1" s="2" t="s">
        <v>253</v>
      </c>
      <c r="AL1" s="2" t="s">
        <v>252</v>
      </c>
      <c r="AM1" s="2" t="s">
        <v>252</v>
      </c>
      <c r="AN1" s="2" t="s">
        <v>32</v>
      </c>
      <c r="AO1" s="2" t="s">
        <v>33</v>
      </c>
      <c r="AP1" s="2" t="s">
        <v>34</v>
      </c>
      <c r="AQ1" s="2" t="s">
        <v>35</v>
      </c>
      <c r="AR1" s="2" t="s">
        <v>36</v>
      </c>
      <c r="AS1" s="2" t="s">
        <v>37</v>
      </c>
      <c r="AT1" s="2" t="s">
        <v>38</v>
      </c>
      <c r="AU1" s="2" t="s">
        <v>39</v>
      </c>
      <c r="AV1" s="2" t="s">
        <v>40</v>
      </c>
      <c r="AW1" s="2" t="s">
        <v>41</v>
      </c>
      <c r="AX1" t="s">
        <v>42</v>
      </c>
      <c r="AY1" t="s">
        <v>43</v>
      </c>
      <c r="AZ1" t="s">
        <v>44</v>
      </c>
      <c r="BA1" t="s">
        <v>45</v>
      </c>
      <c r="BB1" t="s">
        <v>46</v>
      </c>
    </row>
    <row r="2" spans="1:54" x14ac:dyDescent="0.25">
      <c r="A2" t="s">
        <v>53</v>
      </c>
      <c r="B2" t="s">
        <v>54</v>
      </c>
      <c r="C2" t="s">
        <v>55</v>
      </c>
      <c r="D2" t="s">
        <v>56</v>
      </c>
      <c r="E2" t="s">
        <v>56</v>
      </c>
      <c r="F2" t="s">
        <v>57</v>
      </c>
      <c r="G2" t="s">
        <v>58</v>
      </c>
      <c r="H2" t="s">
        <v>59</v>
      </c>
      <c r="I2" t="s">
        <v>58</v>
      </c>
      <c r="J2" t="s">
        <v>59</v>
      </c>
      <c r="K2" t="s">
        <v>60</v>
      </c>
      <c r="L2" t="s">
        <v>49</v>
      </c>
      <c r="M2" t="s">
        <v>50</v>
      </c>
      <c r="N2" t="s">
        <v>61</v>
      </c>
      <c r="O2" t="s">
        <v>62</v>
      </c>
      <c r="P2" t="s">
        <v>49</v>
      </c>
      <c r="Q2" t="s">
        <v>50</v>
      </c>
      <c r="R2" t="s">
        <v>49</v>
      </c>
      <c r="S2" t="s">
        <v>50</v>
      </c>
      <c r="T2" s="1" t="s">
        <v>48</v>
      </c>
      <c r="U2" s="1" t="s">
        <v>48</v>
      </c>
      <c r="V2" t="s">
        <v>63</v>
      </c>
      <c r="W2" t="s">
        <v>64</v>
      </c>
      <c r="X2" t="s">
        <v>49</v>
      </c>
      <c r="Y2" t="s">
        <v>50</v>
      </c>
      <c r="Z2" t="s">
        <v>49</v>
      </c>
      <c r="AA2" t="s">
        <v>50</v>
      </c>
      <c r="AB2" t="s">
        <v>63</v>
      </c>
      <c r="AC2" t="s">
        <v>64</v>
      </c>
      <c r="AD2" t="s">
        <v>49</v>
      </c>
      <c r="AE2" t="s">
        <v>50</v>
      </c>
      <c r="AF2" t="s">
        <v>49</v>
      </c>
      <c r="AG2" t="s">
        <v>50</v>
      </c>
      <c r="AH2" t="s">
        <v>49</v>
      </c>
      <c r="AI2" t="s">
        <v>50</v>
      </c>
      <c r="AJ2" t="s">
        <v>49</v>
      </c>
      <c r="AK2" t="s">
        <v>50</v>
      </c>
      <c r="AL2" t="s">
        <v>49</v>
      </c>
      <c r="AM2" t="s">
        <v>50</v>
      </c>
      <c r="AN2" t="s">
        <v>63</v>
      </c>
      <c r="AO2" t="s">
        <v>64</v>
      </c>
      <c r="AP2" t="s">
        <v>49</v>
      </c>
      <c r="AQ2" t="s">
        <v>50</v>
      </c>
      <c r="AR2" t="s">
        <v>61</v>
      </c>
      <c r="AS2" t="s">
        <v>65</v>
      </c>
      <c r="AT2" t="s">
        <v>49</v>
      </c>
      <c r="AU2" t="s">
        <v>50</v>
      </c>
      <c r="AV2" t="s">
        <v>61</v>
      </c>
      <c r="AW2" t="s">
        <v>66</v>
      </c>
      <c r="AX2" t="s">
        <v>48</v>
      </c>
      <c r="AY2" t="s">
        <v>48</v>
      </c>
      <c r="AZ2" t="s">
        <v>51</v>
      </c>
      <c r="BA2" t="s">
        <v>52</v>
      </c>
    </row>
    <row r="3" spans="1:54" x14ac:dyDescent="0.25">
      <c r="A3" t="s">
        <v>67</v>
      </c>
      <c r="B3" t="s">
        <v>54</v>
      </c>
      <c r="C3" t="s">
        <v>68</v>
      </c>
      <c r="D3" t="s">
        <v>69</v>
      </c>
      <c r="E3" t="s">
        <v>69</v>
      </c>
      <c r="F3" t="s">
        <v>70</v>
      </c>
      <c r="G3" t="s">
        <v>71</v>
      </c>
      <c r="H3" t="s">
        <v>72</v>
      </c>
      <c r="I3" t="s">
        <v>73</v>
      </c>
      <c r="J3" t="s">
        <v>74</v>
      </c>
      <c r="K3" t="s">
        <v>75</v>
      </c>
      <c r="L3" t="s">
        <v>61</v>
      </c>
      <c r="M3" t="s">
        <v>62</v>
      </c>
      <c r="N3" t="s">
        <v>61</v>
      </c>
      <c r="O3" t="s">
        <v>62</v>
      </c>
      <c r="P3" t="s">
        <v>49</v>
      </c>
      <c r="Q3" t="s">
        <v>50</v>
      </c>
      <c r="R3" t="s">
        <v>63</v>
      </c>
      <c r="S3" t="s">
        <v>64</v>
      </c>
      <c r="T3" s="1" t="s">
        <v>63</v>
      </c>
      <c r="U3" s="1" t="s">
        <v>64</v>
      </c>
      <c r="V3" t="s">
        <v>63</v>
      </c>
      <c r="W3" t="s">
        <v>64</v>
      </c>
      <c r="X3" t="s">
        <v>63</v>
      </c>
      <c r="Y3" t="s">
        <v>64</v>
      </c>
      <c r="Z3" t="s">
        <v>63</v>
      </c>
      <c r="AA3" t="s">
        <v>64</v>
      </c>
      <c r="AB3" t="s">
        <v>63</v>
      </c>
      <c r="AC3" t="s">
        <v>64</v>
      </c>
      <c r="AD3" t="s">
        <v>49</v>
      </c>
      <c r="AE3" t="s">
        <v>50</v>
      </c>
      <c r="AF3" t="s">
        <v>63</v>
      </c>
      <c r="AG3" t="s">
        <v>64</v>
      </c>
      <c r="AH3" t="s">
        <v>49</v>
      </c>
      <c r="AI3" t="s">
        <v>50</v>
      </c>
      <c r="AJ3" t="s">
        <v>49</v>
      </c>
      <c r="AK3" t="s">
        <v>50</v>
      </c>
      <c r="AL3" t="s">
        <v>49</v>
      </c>
      <c r="AM3" t="s">
        <v>50</v>
      </c>
      <c r="AN3" t="s">
        <v>63</v>
      </c>
      <c r="AO3" t="s">
        <v>64</v>
      </c>
      <c r="AP3" t="s">
        <v>61</v>
      </c>
      <c r="AQ3" t="s">
        <v>65</v>
      </c>
      <c r="AR3" t="s">
        <v>61</v>
      </c>
      <c r="AS3" t="s">
        <v>65</v>
      </c>
      <c r="AT3" t="s">
        <v>61</v>
      </c>
      <c r="AU3" t="s">
        <v>76</v>
      </c>
      <c r="AV3" t="s">
        <v>63</v>
      </c>
      <c r="AW3" t="s">
        <v>64</v>
      </c>
      <c r="AX3" t="s">
        <v>77</v>
      </c>
      <c r="AY3" t="s">
        <v>48</v>
      </c>
      <c r="AZ3" t="s">
        <v>51</v>
      </c>
      <c r="BA3" t="s">
        <v>52</v>
      </c>
    </row>
    <row r="4" spans="1:54" x14ac:dyDescent="0.25">
      <c r="A4" t="s">
        <v>78</v>
      </c>
      <c r="B4" t="s">
        <v>54</v>
      </c>
      <c r="C4" t="s">
        <v>79</v>
      </c>
      <c r="D4" t="s">
        <v>80</v>
      </c>
      <c r="E4" t="s">
        <v>80</v>
      </c>
      <c r="F4" t="s">
        <v>81</v>
      </c>
      <c r="G4" t="s">
        <v>82</v>
      </c>
      <c r="H4" t="s">
        <v>83</v>
      </c>
      <c r="I4" t="s">
        <v>84</v>
      </c>
      <c r="J4" t="s">
        <v>85</v>
      </c>
      <c r="K4" t="s">
        <v>86</v>
      </c>
      <c r="L4" t="s">
        <v>63</v>
      </c>
      <c r="M4" t="s">
        <v>64</v>
      </c>
      <c r="N4" t="s">
        <v>63</v>
      </c>
      <c r="O4" t="s">
        <v>64</v>
      </c>
      <c r="P4" t="s">
        <v>49</v>
      </c>
      <c r="Q4" t="s">
        <v>50</v>
      </c>
      <c r="R4" t="s">
        <v>63</v>
      </c>
      <c r="S4" t="s">
        <v>64</v>
      </c>
      <c r="T4" s="1" t="s">
        <v>63</v>
      </c>
      <c r="U4" s="1" t="s">
        <v>64</v>
      </c>
      <c r="V4" t="s">
        <v>49</v>
      </c>
      <c r="W4" t="s">
        <v>50</v>
      </c>
      <c r="X4" t="s">
        <v>49</v>
      </c>
      <c r="Y4" t="s">
        <v>50</v>
      </c>
      <c r="Z4" t="s">
        <v>63</v>
      </c>
      <c r="AA4" t="s">
        <v>64</v>
      </c>
      <c r="AB4" t="s">
        <v>63</v>
      </c>
      <c r="AC4" t="s">
        <v>64</v>
      </c>
      <c r="AD4" t="s">
        <v>63</v>
      </c>
      <c r="AE4" t="s">
        <v>64</v>
      </c>
      <c r="AF4" t="s">
        <v>63</v>
      </c>
      <c r="AG4" t="s">
        <v>64</v>
      </c>
      <c r="AH4" t="s">
        <v>63</v>
      </c>
      <c r="AI4" t="s">
        <v>64</v>
      </c>
      <c r="AJ4" t="s">
        <v>49</v>
      </c>
      <c r="AK4" t="s">
        <v>50</v>
      </c>
      <c r="AL4" t="s">
        <v>49</v>
      </c>
      <c r="AM4" t="s">
        <v>50</v>
      </c>
      <c r="AN4" t="s">
        <v>63</v>
      </c>
      <c r="AO4" t="s">
        <v>64</v>
      </c>
      <c r="AP4" t="s">
        <v>49</v>
      </c>
      <c r="AQ4" t="s">
        <v>50</v>
      </c>
      <c r="AR4" t="s">
        <v>49</v>
      </c>
      <c r="AS4" t="s">
        <v>50</v>
      </c>
      <c r="AT4" t="s">
        <v>63</v>
      </c>
      <c r="AU4" t="s">
        <v>64</v>
      </c>
      <c r="AV4" t="s">
        <v>63</v>
      </c>
      <c r="AW4" t="s">
        <v>64</v>
      </c>
      <c r="AX4" t="s">
        <v>48</v>
      </c>
      <c r="AY4" t="s">
        <v>48</v>
      </c>
      <c r="AZ4" t="s">
        <v>51</v>
      </c>
      <c r="BA4" t="s">
        <v>52</v>
      </c>
    </row>
    <row r="5" spans="1:54" x14ac:dyDescent="0.25">
      <c r="A5" t="s">
        <v>87</v>
      </c>
      <c r="B5" t="s">
        <v>47</v>
      </c>
      <c r="C5" t="s">
        <v>88</v>
      </c>
      <c r="D5" t="s">
        <v>88</v>
      </c>
      <c r="E5" t="s">
        <v>48</v>
      </c>
      <c r="F5" t="s">
        <v>89</v>
      </c>
      <c r="G5" t="s">
        <v>90</v>
      </c>
      <c r="H5" t="s">
        <v>91</v>
      </c>
      <c r="I5" t="s">
        <v>92</v>
      </c>
      <c r="J5" t="s">
        <v>91</v>
      </c>
      <c r="K5" t="s">
        <v>86</v>
      </c>
      <c r="L5" t="s">
        <v>63</v>
      </c>
      <c r="M5" t="s">
        <v>64</v>
      </c>
      <c r="N5" t="s">
        <v>63</v>
      </c>
      <c r="O5" t="s">
        <v>64</v>
      </c>
      <c r="P5" t="s">
        <v>63</v>
      </c>
      <c r="Q5" t="s">
        <v>64</v>
      </c>
      <c r="R5" t="s">
        <v>63</v>
      </c>
      <c r="S5" t="s">
        <v>64</v>
      </c>
      <c r="T5" s="1" t="s">
        <v>49</v>
      </c>
      <c r="U5" s="1" t="s">
        <v>50</v>
      </c>
      <c r="V5" t="s">
        <v>63</v>
      </c>
      <c r="W5" t="s">
        <v>64</v>
      </c>
      <c r="X5" t="s">
        <v>49</v>
      </c>
      <c r="Y5" t="s">
        <v>50</v>
      </c>
      <c r="Z5" t="s">
        <v>49</v>
      </c>
      <c r="AA5" t="s">
        <v>50</v>
      </c>
      <c r="AB5" t="s">
        <v>63</v>
      </c>
      <c r="AC5" t="s">
        <v>64</v>
      </c>
      <c r="AD5" t="s">
        <v>63</v>
      </c>
      <c r="AE5" t="s">
        <v>64</v>
      </c>
      <c r="AF5" t="s">
        <v>63</v>
      </c>
      <c r="AG5" t="s">
        <v>64</v>
      </c>
      <c r="AH5" t="s">
        <v>63</v>
      </c>
      <c r="AI5" t="s">
        <v>64</v>
      </c>
      <c r="AJ5" t="s">
        <v>49</v>
      </c>
      <c r="AK5" t="s">
        <v>50</v>
      </c>
      <c r="AL5" t="s">
        <v>49</v>
      </c>
      <c r="AM5" t="s">
        <v>50</v>
      </c>
      <c r="AN5" t="s">
        <v>63</v>
      </c>
      <c r="AO5" t="s">
        <v>64</v>
      </c>
      <c r="AP5" t="s">
        <v>63</v>
      </c>
      <c r="AQ5" t="s">
        <v>64</v>
      </c>
      <c r="AR5" t="s">
        <v>63</v>
      </c>
      <c r="AS5" t="s">
        <v>64</v>
      </c>
      <c r="AT5" t="s">
        <v>63</v>
      </c>
      <c r="AU5" t="s">
        <v>64</v>
      </c>
      <c r="AV5" t="s">
        <v>49</v>
      </c>
      <c r="AW5" t="s">
        <v>50</v>
      </c>
      <c r="AX5" t="s">
        <v>48</v>
      </c>
      <c r="AY5" t="s">
        <v>48</v>
      </c>
      <c r="AZ5" t="s">
        <v>51</v>
      </c>
      <c r="BA5" t="s">
        <v>52</v>
      </c>
    </row>
    <row r="6" spans="1:54" x14ac:dyDescent="0.25">
      <c r="A6" t="s">
        <v>93</v>
      </c>
      <c r="B6" t="s">
        <v>54</v>
      </c>
      <c r="C6" t="s">
        <v>94</v>
      </c>
      <c r="D6" t="s">
        <v>95</v>
      </c>
      <c r="E6" t="s">
        <v>95</v>
      </c>
      <c r="F6" t="s">
        <v>96</v>
      </c>
      <c r="G6" t="s">
        <v>97</v>
      </c>
      <c r="H6" t="s">
        <v>98</v>
      </c>
      <c r="I6" t="s">
        <v>99</v>
      </c>
      <c r="J6" t="s">
        <v>100</v>
      </c>
      <c r="K6" t="s">
        <v>101</v>
      </c>
      <c r="L6" t="s">
        <v>63</v>
      </c>
      <c r="M6" t="s">
        <v>64</v>
      </c>
      <c r="N6" t="s">
        <v>63</v>
      </c>
      <c r="O6" t="s">
        <v>64</v>
      </c>
      <c r="P6" t="s">
        <v>63</v>
      </c>
      <c r="Q6" t="s">
        <v>64</v>
      </c>
      <c r="R6" t="s">
        <v>63</v>
      </c>
      <c r="S6" t="s">
        <v>64</v>
      </c>
      <c r="T6" s="1" t="s">
        <v>63</v>
      </c>
      <c r="U6" s="1" t="s">
        <v>64</v>
      </c>
      <c r="V6" t="s">
        <v>63</v>
      </c>
      <c r="W6" t="s">
        <v>64</v>
      </c>
      <c r="X6" t="s">
        <v>63</v>
      </c>
      <c r="Y6" t="s">
        <v>64</v>
      </c>
      <c r="Z6" t="s">
        <v>63</v>
      </c>
      <c r="AA6" t="s">
        <v>64</v>
      </c>
      <c r="AB6" t="s">
        <v>63</v>
      </c>
      <c r="AC6" t="s">
        <v>64</v>
      </c>
      <c r="AD6" t="s">
        <v>63</v>
      </c>
      <c r="AE6" t="s">
        <v>64</v>
      </c>
      <c r="AF6" t="s">
        <v>63</v>
      </c>
      <c r="AG6" t="s">
        <v>64</v>
      </c>
      <c r="AH6" t="s">
        <v>61</v>
      </c>
      <c r="AI6" t="s">
        <v>102</v>
      </c>
      <c r="AJ6" t="s">
        <v>63</v>
      </c>
      <c r="AK6" t="s">
        <v>64</v>
      </c>
      <c r="AL6" t="s">
        <v>63</v>
      </c>
      <c r="AM6" t="s">
        <v>64</v>
      </c>
      <c r="AN6" t="s">
        <v>61</v>
      </c>
      <c r="AO6" t="s">
        <v>65</v>
      </c>
      <c r="AP6" t="s">
        <v>63</v>
      </c>
      <c r="AQ6" t="s">
        <v>64</v>
      </c>
      <c r="AR6" t="s">
        <v>63</v>
      </c>
      <c r="AS6" t="s">
        <v>64</v>
      </c>
      <c r="AT6" t="s">
        <v>63</v>
      </c>
      <c r="AU6" t="s">
        <v>64</v>
      </c>
      <c r="AV6" t="s">
        <v>61</v>
      </c>
      <c r="AW6" t="s">
        <v>66</v>
      </c>
      <c r="AX6" t="s">
        <v>48</v>
      </c>
      <c r="AY6" t="s">
        <v>48</v>
      </c>
      <c r="AZ6" t="s">
        <v>51</v>
      </c>
      <c r="BA6" t="s">
        <v>52</v>
      </c>
    </row>
    <row r="7" spans="1:54" x14ac:dyDescent="0.25">
      <c r="A7" t="s">
        <v>103</v>
      </c>
      <c r="B7" t="s">
        <v>54</v>
      </c>
      <c r="C7" t="s">
        <v>104</v>
      </c>
      <c r="D7" t="s">
        <v>105</v>
      </c>
      <c r="E7" t="s">
        <v>105</v>
      </c>
      <c r="F7" t="s">
        <v>106</v>
      </c>
      <c r="G7" t="s">
        <v>107</v>
      </c>
      <c r="H7" t="s">
        <v>108</v>
      </c>
      <c r="I7" t="s">
        <v>109</v>
      </c>
      <c r="J7" t="s">
        <v>110</v>
      </c>
      <c r="K7" t="s">
        <v>111</v>
      </c>
      <c r="L7" t="s">
        <v>63</v>
      </c>
      <c r="M7" t="s">
        <v>64</v>
      </c>
      <c r="N7" t="s">
        <v>63</v>
      </c>
      <c r="O7" t="s">
        <v>64</v>
      </c>
      <c r="P7" t="s">
        <v>49</v>
      </c>
      <c r="Q7" t="s">
        <v>50</v>
      </c>
      <c r="R7" t="s">
        <v>63</v>
      </c>
      <c r="S7" t="s">
        <v>64</v>
      </c>
      <c r="T7" s="1" t="s">
        <v>49</v>
      </c>
      <c r="U7" s="1" t="s">
        <v>50</v>
      </c>
      <c r="V7" t="s">
        <v>63</v>
      </c>
      <c r="W7" t="s">
        <v>64</v>
      </c>
      <c r="X7" t="s">
        <v>61</v>
      </c>
      <c r="Y7" t="s">
        <v>112</v>
      </c>
      <c r="Z7" t="s">
        <v>63</v>
      </c>
      <c r="AA7" t="s">
        <v>64</v>
      </c>
      <c r="AB7" t="s">
        <v>61</v>
      </c>
      <c r="AC7" t="s">
        <v>113</v>
      </c>
      <c r="AD7" t="s">
        <v>61</v>
      </c>
      <c r="AE7" t="s">
        <v>114</v>
      </c>
      <c r="AF7" t="s">
        <v>61</v>
      </c>
      <c r="AG7" t="s">
        <v>115</v>
      </c>
      <c r="AH7" t="s">
        <v>61</v>
      </c>
      <c r="AI7" t="s">
        <v>102</v>
      </c>
      <c r="AJ7" t="s">
        <v>63</v>
      </c>
      <c r="AK7" t="s">
        <v>64</v>
      </c>
      <c r="AL7" t="s">
        <v>61</v>
      </c>
      <c r="AM7" t="s">
        <v>116</v>
      </c>
      <c r="AN7" t="s">
        <v>61</v>
      </c>
      <c r="AO7" t="s">
        <v>65</v>
      </c>
      <c r="AP7" t="s">
        <v>61</v>
      </c>
      <c r="AQ7" t="s">
        <v>65</v>
      </c>
      <c r="AR7" t="s">
        <v>49</v>
      </c>
      <c r="AS7" t="s">
        <v>50</v>
      </c>
      <c r="AT7" t="s">
        <v>49</v>
      </c>
      <c r="AU7" t="s">
        <v>50</v>
      </c>
      <c r="AV7" t="s">
        <v>49</v>
      </c>
      <c r="AW7" t="s">
        <v>50</v>
      </c>
      <c r="AX7" t="s">
        <v>48</v>
      </c>
      <c r="AY7" t="s">
        <v>48</v>
      </c>
      <c r="AZ7" t="s">
        <v>51</v>
      </c>
      <c r="BA7" t="s">
        <v>52</v>
      </c>
    </row>
    <row r="8" spans="1:54" x14ac:dyDescent="0.25">
      <c r="A8" t="s">
        <v>117</v>
      </c>
      <c r="B8" t="s">
        <v>54</v>
      </c>
      <c r="C8" t="s">
        <v>118</v>
      </c>
      <c r="D8" t="s">
        <v>119</v>
      </c>
      <c r="E8" t="s">
        <v>119</v>
      </c>
      <c r="F8" t="s">
        <v>120</v>
      </c>
      <c r="G8" t="s">
        <v>121</v>
      </c>
      <c r="H8" t="s">
        <v>122</v>
      </c>
      <c r="I8" t="s">
        <v>121</v>
      </c>
      <c r="J8" t="s">
        <v>122</v>
      </c>
      <c r="K8" t="s">
        <v>123</v>
      </c>
      <c r="L8" t="s">
        <v>63</v>
      </c>
      <c r="M8" t="s">
        <v>64</v>
      </c>
      <c r="N8" t="s">
        <v>63</v>
      </c>
      <c r="O8" t="s">
        <v>64</v>
      </c>
      <c r="P8" t="s">
        <v>63</v>
      </c>
      <c r="Q8" t="s">
        <v>64</v>
      </c>
      <c r="R8" t="s">
        <v>63</v>
      </c>
      <c r="S8" t="s">
        <v>64</v>
      </c>
      <c r="T8" s="1" t="s">
        <v>63</v>
      </c>
      <c r="U8" s="1" t="s">
        <v>64</v>
      </c>
      <c r="V8" t="s">
        <v>63</v>
      </c>
      <c r="W8" t="s">
        <v>64</v>
      </c>
      <c r="X8" t="s">
        <v>49</v>
      </c>
      <c r="Y8" t="s">
        <v>50</v>
      </c>
      <c r="Z8" t="s">
        <v>49</v>
      </c>
      <c r="AA8" t="s">
        <v>50</v>
      </c>
      <c r="AB8" t="s">
        <v>49</v>
      </c>
      <c r="AC8" t="s">
        <v>50</v>
      </c>
      <c r="AD8" t="s">
        <v>49</v>
      </c>
      <c r="AE8" t="s">
        <v>50</v>
      </c>
      <c r="AF8" t="s">
        <v>61</v>
      </c>
      <c r="AG8" t="s">
        <v>115</v>
      </c>
      <c r="AH8" t="s">
        <v>49</v>
      </c>
      <c r="AI8" t="s">
        <v>50</v>
      </c>
      <c r="AJ8" t="s">
        <v>63</v>
      </c>
      <c r="AK8" t="s">
        <v>64</v>
      </c>
      <c r="AL8" t="s">
        <v>63</v>
      </c>
      <c r="AM8" t="s">
        <v>64</v>
      </c>
      <c r="AN8" t="s">
        <v>63</v>
      </c>
      <c r="AO8" t="s">
        <v>64</v>
      </c>
      <c r="AP8" t="s">
        <v>63</v>
      </c>
      <c r="AQ8" t="s">
        <v>64</v>
      </c>
      <c r="AR8" t="s">
        <v>63</v>
      </c>
      <c r="AS8" t="s">
        <v>64</v>
      </c>
      <c r="AT8" t="s">
        <v>63</v>
      </c>
      <c r="AU8" t="s">
        <v>64</v>
      </c>
      <c r="AV8" t="s">
        <v>61</v>
      </c>
      <c r="AW8" t="s">
        <v>66</v>
      </c>
      <c r="AX8" t="s">
        <v>124</v>
      </c>
      <c r="AY8" t="s">
        <v>48</v>
      </c>
      <c r="AZ8" t="s">
        <v>51</v>
      </c>
      <c r="BA8" t="s">
        <v>52</v>
      </c>
    </row>
    <row r="9" spans="1:54" x14ac:dyDescent="0.25">
      <c r="A9" t="s">
        <v>125</v>
      </c>
      <c r="B9" t="s">
        <v>54</v>
      </c>
      <c r="C9" t="s">
        <v>126</v>
      </c>
      <c r="D9" t="s">
        <v>127</v>
      </c>
      <c r="E9" t="s">
        <v>127</v>
      </c>
      <c r="F9" t="s">
        <v>128</v>
      </c>
      <c r="G9" t="s">
        <v>129</v>
      </c>
      <c r="H9" t="s">
        <v>130</v>
      </c>
      <c r="I9" t="s">
        <v>131</v>
      </c>
      <c r="J9" t="s">
        <v>132</v>
      </c>
      <c r="K9" t="s">
        <v>123</v>
      </c>
      <c r="L9" t="s">
        <v>61</v>
      </c>
      <c r="M9" t="s">
        <v>62</v>
      </c>
      <c r="N9" t="s">
        <v>61</v>
      </c>
      <c r="O9" t="s">
        <v>62</v>
      </c>
      <c r="P9" t="s">
        <v>63</v>
      </c>
      <c r="Q9" t="s">
        <v>64</v>
      </c>
      <c r="R9" t="s">
        <v>49</v>
      </c>
      <c r="S9" t="s">
        <v>50</v>
      </c>
      <c r="T9" s="1" t="s">
        <v>48</v>
      </c>
      <c r="U9" s="1" t="s">
        <v>48</v>
      </c>
      <c r="V9" t="s">
        <v>49</v>
      </c>
      <c r="W9" t="s">
        <v>50</v>
      </c>
      <c r="X9" t="s">
        <v>49</v>
      </c>
      <c r="Y9" t="s">
        <v>50</v>
      </c>
      <c r="Z9" t="s">
        <v>49</v>
      </c>
      <c r="AA9" t="s">
        <v>50</v>
      </c>
      <c r="AB9" t="s">
        <v>49</v>
      </c>
      <c r="AC9" t="s">
        <v>50</v>
      </c>
      <c r="AD9" t="s">
        <v>49</v>
      </c>
      <c r="AE9" t="s">
        <v>50</v>
      </c>
      <c r="AF9" t="s">
        <v>63</v>
      </c>
      <c r="AG9" t="s">
        <v>64</v>
      </c>
      <c r="AH9" t="s">
        <v>49</v>
      </c>
      <c r="AI9" t="s">
        <v>50</v>
      </c>
      <c r="AJ9" t="s">
        <v>49</v>
      </c>
      <c r="AK9" t="s">
        <v>50</v>
      </c>
      <c r="AL9" t="s">
        <v>49</v>
      </c>
      <c r="AM9" t="s">
        <v>50</v>
      </c>
      <c r="AN9" t="s">
        <v>61</v>
      </c>
      <c r="AO9" t="s">
        <v>65</v>
      </c>
      <c r="AP9" t="s">
        <v>61</v>
      </c>
      <c r="AQ9" t="s">
        <v>65</v>
      </c>
      <c r="AR9" t="s">
        <v>61</v>
      </c>
      <c r="AS9" t="s">
        <v>65</v>
      </c>
      <c r="AT9" t="s">
        <v>61</v>
      </c>
      <c r="AU9" t="s">
        <v>76</v>
      </c>
      <c r="AV9" t="s">
        <v>49</v>
      </c>
      <c r="AW9" t="s">
        <v>50</v>
      </c>
      <c r="AX9" t="s">
        <v>133</v>
      </c>
      <c r="AY9" t="s">
        <v>48</v>
      </c>
      <c r="AZ9" t="s">
        <v>51</v>
      </c>
      <c r="BA9" t="s">
        <v>52</v>
      </c>
    </row>
    <row r="10" spans="1:54" x14ac:dyDescent="0.25">
      <c r="A10" t="s">
        <v>134</v>
      </c>
      <c r="B10" t="s">
        <v>54</v>
      </c>
      <c r="C10" t="s">
        <v>135</v>
      </c>
      <c r="D10" t="s">
        <v>136</v>
      </c>
      <c r="E10" t="s">
        <v>136</v>
      </c>
      <c r="F10" t="s">
        <v>137</v>
      </c>
      <c r="G10" t="s">
        <v>138</v>
      </c>
      <c r="H10" t="s">
        <v>139</v>
      </c>
      <c r="I10" t="s">
        <v>138</v>
      </c>
      <c r="J10" t="s">
        <v>139</v>
      </c>
      <c r="K10" t="s">
        <v>123</v>
      </c>
      <c r="L10" t="s">
        <v>63</v>
      </c>
      <c r="M10" t="s">
        <v>64</v>
      </c>
      <c r="N10" t="s">
        <v>63</v>
      </c>
      <c r="O10" t="s">
        <v>64</v>
      </c>
      <c r="P10" t="s">
        <v>49</v>
      </c>
      <c r="Q10" t="s">
        <v>50</v>
      </c>
      <c r="R10" t="s">
        <v>63</v>
      </c>
      <c r="S10" t="s">
        <v>64</v>
      </c>
      <c r="T10" s="1" t="s">
        <v>49</v>
      </c>
      <c r="U10" s="1" t="s">
        <v>50</v>
      </c>
      <c r="V10" t="s">
        <v>49</v>
      </c>
      <c r="W10" t="s">
        <v>50</v>
      </c>
      <c r="X10" t="s">
        <v>49</v>
      </c>
      <c r="Y10" t="s">
        <v>50</v>
      </c>
      <c r="Z10" t="s">
        <v>61</v>
      </c>
      <c r="AA10" t="s">
        <v>140</v>
      </c>
      <c r="AB10" t="s">
        <v>63</v>
      </c>
      <c r="AC10" t="s">
        <v>64</v>
      </c>
      <c r="AD10" t="s">
        <v>63</v>
      </c>
      <c r="AE10" t="s">
        <v>64</v>
      </c>
      <c r="AF10" t="s">
        <v>61</v>
      </c>
      <c r="AG10" t="s">
        <v>115</v>
      </c>
      <c r="AH10" t="s">
        <v>49</v>
      </c>
      <c r="AI10" t="s">
        <v>50</v>
      </c>
      <c r="AJ10" t="s">
        <v>49</v>
      </c>
      <c r="AK10" t="s">
        <v>50</v>
      </c>
      <c r="AL10" t="s">
        <v>49</v>
      </c>
      <c r="AM10" t="s">
        <v>50</v>
      </c>
      <c r="AN10" t="s">
        <v>61</v>
      </c>
      <c r="AO10" t="s">
        <v>65</v>
      </c>
      <c r="AP10" t="s">
        <v>61</v>
      </c>
      <c r="AQ10" t="s">
        <v>65</v>
      </c>
      <c r="AR10" t="s">
        <v>63</v>
      </c>
      <c r="AS10" t="s">
        <v>64</v>
      </c>
      <c r="AT10" t="s">
        <v>63</v>
      </c>
      <c r="AU10" t="s">
        <v>64</v>
      </c>
      <c r="AV10" t="s">
        <v>61</v>
      </c>
      <c r="AW10" t="s">
        <v>66</v>
      </c>
      <c r="AX10" t="s">
        <v>141</v>
      </c>
      <c r="AY10" t="s">
        <v>48</v>
      </c>
      <c r="AZ10" t="s">
        <v>51</v>
      </c>
      <c r="BA10" t="s">
        <v>52</v>
      </c>
    </row>
    <row r="11" spans="1:54" x14ac:dyDescent="0.25">
      <c r="A11" t="s">
        <v>142</v>
      </c>
      <c r="B11" t="s">
        <v>54</v>
      </c>
      <c r="C11" t="s">
        <v>143</v>
      </c>
      <c r="D11" t="s">
        <v>144</v>
      </c>
      <c r="E11" t="s">
        <v>144</v>
      </c>
      <c r="F11" t="s">
        <v>145</v>
      </c>
      <c r="G11" t="s">
        <v>146</v>
      </c>
      <c r="H11" t="s">
        <v>147</v>
      </c>
      <c r="I11" t="s">
        <v>148</v>
      </c>
      <c r="J11" t="s">
        <v>149</v>
      </c>
      <c r="K11" t="s">
        <v>150</v>
      </c>
      <c r="L11" t="s">
        <v>61</v>
      </c>
      <c r="M11" t="s">
        <v>62</v>
      </c>
      <c r="N11" t="s">
        <v>49</v>
      </c>
      <c r="O11" t="s">
        <v>50</v>
      </c>
      <c r="P11" t="s">
        <v>63</v>
      </c>
      <c r="Q11" t="s">
        <v>64</v>
      </c>
      <c r="R11" t="s">
        <v>61</v>
      </c>
      <c r="S11" t="s">
        <v>151</v>
      </c>
      <c r="T11" s="1" t="s">
        <v>48</v>
      </c>
      <c r="U11" s="1" t="s">
        <v>48</v>
      </c>
      <c r="V11" t="s">
        <v>63</v>
      </c>
      <c r="W11" t="s">
        <v>64</v>
      </c>
      <c r="X11" t="s">
        <v>49</v>
      </c>
      <c r="Y11" t="s">
        <v>50</v>
      </c>
      <c r="Z11" t="s">
        <v>61</v>
      </c>
      <c r="AA11" t="s">
        <v>140</v>
      </c>
      <c r="AB11" t="s">
        <v>61</v>
      </c>
      <c r="AC11" t="s">
        <v>113</v>
      </c>
      <c r="AD11" t="s">
        <v>61</v>
      </c>
      <c r="AE11" t="s">
        <v>114</v>
      </c>
      <c r="AF11" t="s">
        <v>61</v>
      </c>
      <c r="AG11" t="s">
        <v>115</v>
      </c>
      <c r="AH11" t="s">
        <v>61</v>
      </c>
      <c r="AI11" t="s">
        <v>102</v>
      </c>
      <c r="AJ11" t="s">
        <v>63</v>
      </c>
      <c r="AK11" t="s">
        <v>64</v>
      </c>
      <c r="AL11" t="s">
        <v>61</v>
      </c>
      <c r="AM11" t="s">
        <v>116</v>
      </c>
      <c r="AN11" t="s">
        <v>63</v>
      </c>
      <c r="AO11" t="s">
        <v>64</v>
      </c>
      <c r="AP11" t="s">
        <v>63</v>
      </c>
      <c r="AQ11" t="s">
        <v>64</v>
      </c>
      <c r="AR11" t="s">
        <v>61</v>
      </c>
      <c r="AS11" t="s">
        <v>65</v>
      </c>
      <c r="AT11" t="s">
        <v>61</v>
      </c>
      <c r="AU11" t="s">
        <v>76</v>
      </c>
      <c r="AV11" t="s">
        <v>61</v>
      </c>
      <c r="AW11" t="s">
        <v>66</v>
      </c>
      <c r="AX11" t="s">
        <v>152</v>
      </c>
      <c r="AY11" t="s">
        <v>153</v>
      </c>
      <c r="AZ11" t="s">
        <v>51</v>
      </c>
      <c r="BA11" t="s">
        <v>52</v>
      </c>
    </row>
    <row r="12" spans="1:54" x14ac:dyDescent="0.25">
      <c r="A12" t="s">
        <v>154</v>
      </c>
      <c r="B12" t="s">
        <v>54</v>
      </c>
      <c r="C12" t="s">
        <v>155</v>
      </c>
      <c r="D12" t="s">
        <v>156</v>
      </c>
      <c r="E12" t="s">
        <v>156</v>
      </c>
      <c r="F12" t="s">
        <v>157</v>
      </c>
      <c r="G12" t="s">
        <v>158</v>
      </c>
      <c r="H12" t="s">
        <v>159</v>
      </c>
      <c r="I12" t="s">
        <v>158</v>
      </c>
      <c r="J12" t="s">
        <v>159</v>
      </c>
      <c r="K12" t="s">
        <v>150</v>
      </c>
      <c r="L12" t="s">
        <v>63</v>
      </c>
      <c r="M12" t="s">
        <v>64</v>
      </c>
      <c r="N12" t="s">
        <v>63</v>
      </c>
      <c r="O12" t="s">
        <v>64</v>
      </c>
      <c r="P12" t="s">
        <v>49</v>
      </c>
      <c r="Q12" t="s">
        <v>50</v>
      </c>
      <c r="R12" t="s">
        <v>63</v>
      </c>
      <c r="S12" t="s">
        <v>64</v>
      </c>
      <c r="T12" s="1" t="s">
        <v>49</v>
      </c>
      <c r="U12" s="1" t="s">
        <v>50</v>
      </c>
      <c r="V12" t="s">
        <v>49</v>
      </c>
      <c r="W12" t="s">
        <v>50</v>
      </c>
      <c r="X12" t="s">
        <v>49</v>
      </c>
      <c r="Y12" t="s">
        <v>50</v>
      </c>
      <c r="Z12" t="s">
        <v>63</v>
      </c>
      <c r="AA12" t="s">
        <v>64</v>
      </c>
      <c r="AB12" t="s">
        <v>63</v>
      </c>
      <c r="AC12" t="s">
        <v>64</v>
      </c>
      <c r="AD12" t="s">
        <v>49</v>
      </c>
      <c r="AE12" t="s">
        <v>50</v>
      </c>
      <c r="AF12" t="s">
        <v>63</v>
      </c>
      <c r="AG12" t="s">
        <v>64</v>
      </c>
      <c r="AH12" t="s">
        <v>49</v>
      </c>
      <c r="AI12" t="s">
        <v>50</v>
      </c>
      <c r="AJ12" t="s">
        <v>49</v>
      </c>
      <c r="AK12" t="s">
        <v>50</v>
      </c>
      <c r="AL12" t="s">
        <v>49</v>
      </c>
      <c r="AM12" t="s">
        <v>50</v>
      </c>
      <c r="AN12" t="s">
        <v>63</v>
      </c>
      <c r="AO12" t="s">
        <v>64</v>
      </c>
      <c r="AP12" t="s">
        <v>63</v>
      </c>
      <c r="AQ12" t="s">
        <v>64</v>
      </c>
      <c r="AR12" t="s">
        <v>63</v>
      </c>
      <c r="AS12" t="s">
        <v>64</v>
      </c>
      <c r="AT12" t="s">
        <v>63</v>
      </c>
      <c r="AU12" t="s">
        <v>64</v>
      </c>
      <c r="AV12" t="s">
        <v>61</v>
      </c>
      <c r="AW12" t="s">
        <v>66</v>
      </c>
      <c r="AX12" t="s">
        <v>48</v>
      </c>
      <c r="AY12" t="s">
        <v>48</v>
      </c>
      <c r="AZ12" t="s">
        <v>51</v>
      </c>
      <c r="BA12" t="s">
        <v>52</v>
      </c>
    </row>
    <row r="13" spans="1:54" x14ac:dyDescent="0.25">
      <c r="A13" t="s">
        <v>160</v>
      </c>
      <c r="B13" t="s">
        <v>54</v>
      </c>
      <c r="C13" t="s">
        <v>161</v>
      </c>
      <c r="D13" t="s">
        <v>162</v>
      </c>
      <c r="E13" t="s">
        <v>162</v>
      </c>
      <c r="F13" t="s">
        <v>163</v>
      </c>
      <c r="G13" t="s">
        <v>164</v>
      </c>
      <c r="H13" t="s">
        <v>165</v>
      </c>
      <c r="I13" t="s">
        <v>166</v>
      </c>
      <c r="J13" t="s">
        <v>167</v>
      </c>
      <c r="K13" t="s">
        <v>168</v>
      </c>
      <c r="L13" t="s">
        <v>63</v>
      </c>
      <c r="M13" t="s">
        <v>64</v>
      </c>
      <c r="N13" t="s">
        <v>63</v>
      </c>
      <c r="O13" t="s">
        <v>64</v>
      </c>
      <c r="P13" t="s">
        <v>63</v>
      </c>
      <c r="Q13" t="s">
        <v>64</v>
      </c>
      <c r="R13" t="s">
        <v>63</v>
      </c>
      <c r="S13" t="s">
        <v>64</v>
      </c>
      <c r="T13" s="1" t="s">
        <v>63</v>
      </c>
      <c r="U13" s="1" t="s">
        <v>64</v>
      </c>
      <c r="V13" t="s">
        <v>63</v>
      </c>
      <c r="W13" t="s">
        <v>64</v>
      </c>
      <c r="X13" t="s">
        <v>49</v>
      </c>
      <c r="Y13" t="s">
        <v>50</v>
      </c>
      <c r="Z13" t="s">
        <v>61</v>
      </c>
      <c r="AA13" t="s">
        <v>140</v>
      </c>
      <c r="AB13" t="s">
        <v>61</v>
      </c>
      <c r="AC13" t="s">
        <v>113</v>
      </c>
      <c r="AD13" t="s">
        <v>49</v>
      </c>
      <c r="AE13" t="s">
        <v>50</v>
      </c>
      <c r="AF13" t="s">
        <v>63</v>
      </c>
      <c r="AG13" t="s">
        <v>64</v>
      </c>
      <c r="AH13" t="s">
        <v>49</v>
      </c>
      <c r="AI13" t="s">
        <v>50</v>
      </c>
      <c r="AJ13" t="s">
        <v>63</v>
      </c>
      <c r="AK13" t="s">
        <v>64</v>
      </c>
      <c r="AL13" t="s">
        <v>61</v>
      </c>
      <c r="AM13" t="s">
        <v>116</v>
      </c>
      <c r="AN13" t="s">
        <v>63</v>
      </c>
      <c r="AO13" t="s">
        <v>64</v>
      </c>
      <c r="AP13" t="s">
        <v>63</v>
      </c>
      <c r="AQ13" t="s">
        <v>64</v>
      </c>
      <c r="AR13" t="s">
        <v>63</v>
      </c>
      <c r="AS13" t="s">
        <v>64</v>
      </c>
      <c r="AT13" t="s">
        <v>63</v>
      </c>
      <c r="AU13" t="s">
        <v>64</v>
      </c>
      <c r="AV13" t="s">
        <v>61</v>
      </c>
      <c r="AW13" t="s">
        <v>66</v>
      </c>
      <c r="AX13" t="s">
        <v>48</v>
      </c>
      <c r="AY13" t="s">
        <v>48</v>
      </c>
      <c r="AZ13" t="s">
        <v>51</v>
      </c>
      <c r="BA13" t="s">
        <v>52</v>
      </c>
    </row>
    <row r="14" spans="1:54" x14ac:dyDescent="0.25">
      <c r="A14" t="s">
        <v>169</v>
      </c>
      <c r="B14" t="s">
        <v>54</v>
      </c>
      <c r="C14" t="s">
        <v>170</v>
      </c>
      <c r="D14" t="s">
        <v>171</v>
      </c>
      <c r="E14" t="s">
        <v>171</v>
      </c>
      <c r="F14" t="s">
        <v>172</v>
      </c>
      <c r="G14" t="s">
        <v>173</v>
      </c>
      <c r="H14" t="s">
        <v>174</v>
      </c>
      <c r="I14" t="s">
        <v>173</v>
      </c>
      <c r="J14" t="s">
        <v>174</v>
      </c>
      <c r="K14" t="s">
        <v>168</v>
      </c>
      <c r="L14" t="s">
        <v>63</v>
      </c>
      <c r="M14" t="s">
        <v>64</v>
      </c>
      <c r="N14" t="s">
        <v>63</v>
      </c>
      <c r="O14" t="s">
        <v>64</v>
      </c>
      <c r="P14" t="s">
        <v>63</v>
      </c>
      <c r="Q14" t="s">
        <v>64</v>
      </c>
      <c r="R14" t="s">
        <v>63</v>
      </c>
      <c r="S14" t="s">
        <v>64</v>
      </c>
      <c r="T14" s="1" t="s">
        <v>49</v>
      </c>
      <c r="U14" s="1" t="s">
        <v>50</v>
      </c>
      <c r="V14" t="s">
        <v>49</v>
      </c>
      <c r="W14" t="s">
        <v>50</v>
      </c>
      <c r="X14" t="s">
        <v>49</v>
      </c>
      <c r="Y14" t="s">
        <v>50</v>
      </c>
      <c r="Z14" t="s">
        <v>63</v>
      </c>
      <c r="AA14" t="s">
        <v>64</v>
      </c>
      <c r="AB14" t="s">
        <v>63</v>
      </c>
      <c r="AC14" t="s">
        <v>64</v>
      </c>
      <c r="AD14" t="s">
        <v>61</v>
      </c>
      <c r="AE14" t="s">
        <v>114</v>
      </c>
      <c r="AF14" t="s">
        <v>63</v>
      </c>
      <c r="AG14" t="s">
        <v>64</v>
      </c>
      <c r="AH14" t="s">
        <v>49</v>
      </c>
      <c r="AI14" t="s">
        <v>50</v>
      </c>
      <c r="AJ14" t="s">
        <v>49</v>
      </c>
      <c r="AK14" t="s">
        <v>50</v>
      </c>
      <c r="AL14" t="s">
        <v>49</v>
      </c>
      <c r="AM14" t="s">
        <v>50</v>
      </c>
      <c r="AN14" t="s">
        <v>63</v>
      </c>
      <c r="AO14" t="s">
        <v>64</v>
      </c>
      <c r="AP14" t="s">
        <v>61</v>
      </c>
      <c r="AQ14" t="s">
        <v>65</v>
      </c>
      <c r="AR14" t="s">
        <v>63</v>
      </c>
      <c r="AS14" t="s">
        <v>64</v>
      </c>
      <c r="AT14" t="s">
        <v>63</v>
      </c>
      <c r="AU14" t="s">
        <v>64</v>
      </c>
      <c r="AV14" t="s">
        <v>61</v>
      </c>
      <c r="AW14" t="s">
        <v>66</v>
      </c>
      <c r="AX14" t="s">
        <v>48</v>
      </c>
      <c r="AY14" t="s">
        <v>48</v>
      </c>
      <c r="AZ14" t="s">
        <v>51</v>
      </c>
      <c r="BA14" t="s">
        <v>52</v>
      </c>
    </row>
    <row r="15" spans="1:54" x14ac:dyDescent="0.25">
      <c r="A15" t="s">
        <v>175</v>
      </c>
      <c r="B15" t="s">
        <v>54</v>
      </c>
      <c r="C15" t="s">
        <v>176</v>
      </c>
      <c r="D15" t="s">
        <v>177</v>
      </c>
      <c r="E15" t="s">
        <v>177</v>
      </c>
      <c r="F15" t="s">
        <v>178</v>
      </c>
      <c r="G15" t="s">
        <v>179</v>
      </c>
      <c r="H15" t="s">
        <v>180</v>
      </c>
      <c r="I15" t="s">
        <v>181</v>
      </c>
      <c r="J15" t="s">
        <v>182</v>
      </c>
      <c r="K15" t="s">
        <v>183</v>
      </c>
      <c r="L15" t="s">
        <v>63</v>
      </c>
      <c r="M15" t="s">
        <v>64</v>
      </c>
      <c r="N15" t="s">
        <v>63</v>
      </c>
      <c r="O15" t="s">
        <v>64</v>
      </c>
      <c r="P15" t="s">
        <v>49</v>
      </c>
      <c r="Q15" t="s">
        <v>50</v>
      </c>
      <c r="R15" t="s">
        <v>63</v>
      </c>
      <c r="S15" t="s">
        <v>64</v>
      </c>
      <c r="T15" s="1" t="s">
        <v>63</v>
      </c>
      <c r="U15" s="1" t="s">
        <v>64</v>
      </c>
      <c r="V15" t="s">
        <v>49</v>
      </c>
      <c r="W15" t="s">
        <v>50</v>
      </c>
      <c r="X15" t="s">
        <v>49</v>
      </c>
      <c r="Y15" t="s">
        <v>50</v>
      </c>
      <c r="Z15" t="s">
        <v>63</v>
      </c>
      <c r="AA15" t="s">
        <v>64</v>
      </c>
      <c r="AB15" t="s">
        <v>63</v>
      </c>
      <c r="AC15" t="s">
        <v>64</v>
      </c>
      <c r="AD15" t="s">
        <v>49</v>
      </c>
      <c r="AE15" t="s">
        <v>50</v>
      </c>
      <c r="AF15" t="s">
        <v>63</v>
      </c>
      <c r="AG15" t="s">
        <v>64</v>
      </c>
      <c r="AH15" t="s">
        <v>49</v>
      </c>
      <c r="AI15" t="s">
        <v>50</v>
      </c>
      <c r="AJ15" t="s">
        <v>49</v>
      </c>
      <c r="AK15" t="s">
        <v>50</v>
      </c>
      <c r="AL15" t="s">
        <v>49</v>
      </c>
      <c r="AM15" t="s">
        <v>50</v>
      </c>
      <c r="AN15" t="s">
        <v>61</v>
      </c>
      <c r="AO15" t="s">
        <v>65</v>
      </c>
      <c r="AP15" t="s">
        <v>63</v>
      </c>
      <c r="AQ15" t="s">
        <v>64</v>
      </c>
      <c r="AR15" t="s">
        <v>63</v>
      </c>
      <c r="AS15" t="s">
        <v>64</v>
      </c>
      <c r="AT15" t="s">
        <v>63</v>
      </c>
      <c r="AU15" t="s">
        <v>64</v>
      </c>
      <c r="AV15" t="s">
        <v>61</v>
      </c>
      <c r="AW15" t="s">
        <v>66</v>
      </c>
      <c r="AX15" t="s">
        <v>48</v>
      </c>
      <c r="AY15" t="s">
        <v>48</v>
      </c>
      <c r="AZ15" t="s">
        <v>51</v>
      </c>
      <c r="BA15" t="s">
        <v>52</v>
      </c>
    </row>
    <row r="16" spans="1:54" x14ac:dyDescent="0.25">
      <c r="A16" t="s">
        <v>184</v>
      </c>
      <c r="B16" t="s">
        <v>54</v>
      </c>
      <c r="C16" t="s">
        <v>185</v>
      </c>
      <c r="D16" t="s">
        <v>186</v>
      </c>
      <c r="E16" t="s">
        <v>186</v>
      </c>
      <c r="F16" t="s">
        <v>187</v>
      </c>
      <c r="G16" t="s">
        <v>188</v>
      </c>
      <c r="H16" t="s">
        <v>189</v>
      </c>
      <c r="I16" t="s">
        <v>188</v>
      </c>
      <c r="J16" t="s">
        <v>189</v>
      </c>
      <c r="K16" t="s">
        <v>190</v>
      </c>
      <c r="L16" t="s">
        <v>49</v>
      </c>
      <c r="M16" t="s">
        <v>50</v>
      </c>
      <c r="N16" t="s">
        <v>63</v>
      </c>
      <c r="O16" t="s">
        <v>64</v>
      </c>
      <c r="P16" t="s">
        <v>49</v>
      </c>
      <c r="Q16" t="s">
        <v>50</v>
      </c>
      <c r="R16" t="s">
        <v>63</v>
      </c>
      <c r="S16" t="s">
        <v>64</v>
      </c>
      <c r="T16" s="1" t="s">
        <v>63</v>
      </c>
      <c r="U16" s="1" t="s">
        <v>64</v>
      </c>
      <c r="V16" t="s">
        <v>49</v>
      </c>
      <c r="W16" t="s">
        <v>50</v>
      </c>
      <c r="X16" t="s">
        <v>49</v>
      </c>
      <c r="Y16" t="s">
        <v>50</v>
      </c>
      <c r="Z16" t="s">
        <v>63</v>
      </c>
      <c r="AA16" t="s">
        <v>64</v>
      </c>
      <c r="AB16" t="s">
        <v>63</v>
      </c>
      <c r="AC16" t="s">
        <v>64</v>
      </c>
      <c r="AD16" t="s">
        <v>63</v>
      </c>
      <c r="AE16" t="s">
        <v>64</v>
      </c>
      <c r="AF16" t="s">
        <v>61</v>
      </c>
      <c r="AG16" t="s">
        <v>115</v>
      </c>
      <c r="AH16" t="s">
        <v>61</v>
      </c>
      <c r="AI16" t="s">
        <v>102</v>
      </c>
      <c r="AJ16" t="s">
        <v>61</v>
      </c>
      <c r="AK16" t="s">
        <v>191</v>
      </c>
      <c r="AL16" t="s">
        <v>49</v>
      </c>
      <c r="AM16" t="s">
        <v>50</v>
      </c>
      <c r="AN16" t="s">
        <v>63</v>
      </c>
      <c r="AO16" t="s">
        <v>64</v>
      </c>
      <c r="AP16" t="s">
        <v>63</v>
      </c>
      <c r="AQ16" t="s">
        <v>64</v>
      </c>
      <c r="AR16" t="s">
        <v>63</v>
      </c>
      <c r="AS16" t="s">
        <v>64</v>
      </c>
      <c r="AT16" t="s">
        <v>63</v>
      </c>
      <c r="AU16" t="s">
        <v>64</v>
      </c>
      <c r="AV16" t="s">
        <v>61</v>
      </c>
      <c r="AW16" t="s">
        <v>66</v>
      </c>
      <c r="AX16" t="s">
        <v>48</v>
      </c>
      <c r="AY16" t="s">
        <v>48</v>
      </c>
      <c r="AZ16" t="s">
        <v>51</v>
      </c>
      <c r="BA16" t="s">
        <v>52</v>
      </c>
    </row>
    <row r="17" spans="1:53" x14ac:dyDescent="0.25">
      <c r="A17" t="s">
        <v>192</v>
      </c>
      <c r="B17" t="s">
        <v>54</v>
      </c>
      <c r="C17" t="s">
        <v>193</v>
      </c>
      <c r="D17" t="s">
        <v>194</v>
      </c>
      <c r="E17" t="s">
        <v>194</v>
      </c>
      <c r="F17" t="s">
        <v>195</v>
      </c>
      <c r="G17" t="s">
        <v>196</v>
      </c>
      <c r="H17" t="s">
        <v>197</v>
      </c>
      <c r="I17" t="s">
        <v>197</v>
      </c>
      <c r="J17" t="s">
        <v>198</v>
      </c>
      <c r="K17" t="s">
        <v>190</v>
      </c>
      <c r="L17" t="s">
        <v>63</v>
      </c>
      <c r="M17" t="s">
        <v>64</v>
      </c>
      <c r="N17" t="s">
        <v>63</v>
      </c>
      <c r="O17" t="s">
        <v>64</v>
      </c>
      <c r="P17" t="s">
        <v>63</v>
      </c>
      <c r="Q17" t="s">
        <v>64</v>
      </c>
      <c r="R17" t="s">
        <v>49</v>
      </c>
      <c r="S17" t="s">
        <v>50</v>
      </c>
      <c r="T17" s="1" t="s">
        <v>48</v>
      </c>
      <c r="U17" s="1" t="s">
        <v>48</v>
      </c>
      <c r="V17" t="s">
        <v>49</v>
      </c>
      <c r="W17" t="s">
        <v>50</v>
      </c>
      <c r="X17" t="s">
        <v>49</v>
      </c>
      <c r="Y17" t="s">
        <v>50</v>
      </c>
      <c r="Z17" t="s">
        <v>63</v>
      </c>
      <c r="AA17" t="s">
        <v>64</v>
      </c>
      <c r="AB17" t="s">
        <v>49</v>
      </c>
      <c r="AC17" t="s">
        <v>50</v>
      </c>
      <c r="AD17" t="s">
        <v>49</v>
      </c>
      <c r="AE17" t="s">
        <v>50</v>
      </c>
      <c r="AF17" t="s">
        <v>49</v>
      </c>
      <c r="AG17" t="s">
        <v>50</v>
      </c>
      <c r="AH17" t="s">
        <v>49</v>
      </c>
      <c r="AI17" t="s">
        <v>50</v>
      </c>
      <c r="AJ17" t="s">
        <v>49</v>
      </c>
      <c r="AK17" t="s">
        <v>50</v>
      </c>
      <c r="AL17" t="s">
        <v>49</v>
      </c>
      <c r="AM17" t="s">
        <v>50</v>
      </c>
      <c r="AN17" t="s">
        <v>63</v>
      </c>
      <c r="AO17" t="s">
        <v>64</v>
      </c>
      <c r="AP17" t="s">
        <v>63</v>
      </c>
      <c r="AQ17" t="s">
        <v>64</v>
      </c>
      <c r="AR17" t="s">
        <v>63</v>
      </c>
      <c r="AS17" t="s">
        <v>64</v>
      </c>
      <c r="AT17" t="s">
        <v>49</v>
      </c>
      <c r="AU17" t="s">
        <v>50</v>
      </c>
      <c r="AV17" t="s">
        <v>49</v>
      </c>
      <c r="AW17" t="s">
        <v>50</v>
      </c>
      <c r="AX17" t="s">
        <v>48</v>
      </c>
      <c r="AY17" t="s">
        <v>48</v>
      </c>
      <c r="AZ17" t="s">
        <v>51</v>
      </c>
      <c r="BA17" t="s">
        <v>52</v>
      </c>
    </row>
    <row r="18" spans="1:53" x14ac:dyDescent="0.25">
      <c r="A18" t="s">
        <v>199</v>
      </c>
      <c r="B18" t="s">
        <v>54</v>
      </c>
      <c r="C18" t="s">
        <v>200</v>
      </c>
      <c r="D18" t="s">
        <v>201</v>
      </c>
      <c r="E18" t="s">
        <v>201</v>
      </c>
      <c r="F18" t="s">
        <v>202</v>
      </c>
      <c r="G18" t="s">
        <v>203</v>
      </c>
      <c r="H18" t="s">
        <v>204</v>
      </c>
      <c r="I18" t="s">
        <v>205</v>
      </c>
      <c r="J18" t="s">
        <v>206</v>
      </c>
      <c r="K18" t="s">
        <v>207</v>
      </c>
      <c r="L18" t="s">
        <v>61</v>
      </c>
      <c r="M18" t="s">
        <v>62</v>
      </c>
      <c r="N18" t="s">
        <v>49</v>
      </c>
      <c r="O18" t="s">
        <v>50</v>
      </c>
      <c r="P18" t="s">
        <v>49</v>
      </c>
      <c r="Q18" t="s">
        <v>50</v>
      </c>
      <c r="R18" t="s">
        <v>63</v>
      </c>
      <c r="S18" t="s">
        <v>64</v>
      </c>
      <c r="T18" s="1" t="s">
        <v>49</v>
      </c>
      <c r="U18" s="1" t="s">
        <v>50</v>
      </c>
      <c r="V18" t="s">
        <v>49</v>
      </c>
      <c r="W18" t="s">
        <v>50</v>
      </c>
      <c r="X18" t="s">
        <v>49</v>
      </c>
      <c r="Y18" t="s">
        <v>50</v>
      </c>
      <c r="Z18" t="s">
        <v>63</v>
      </c>
      <c r="AA18" t="s">
        <v>64</v>
      </c>
      <c r="AB18" t="s">
        <v>63</v>
      </c>
      <c r="AC18" t="s">
        <v>64</v>
      </c>
      <c r="AD18" t="s">
        <v>49</v>
      </c>
      <c r="AE18" t="s">
        <v>50</v>
      </c>
      <c r="AF18" t="s">
        <v>49</v>
      </c>
      <c r="AG18" t="s">
        <v>50</v>
      </c>
      <c r="AH18" t="s">
        <v>61</v>
      </c>
      <c r="AI18" t="s">
        <v>102</v>
      </c>
      <c r="AJ18" t="s">
        <v>61</v>
      </c>
      <c r="AK18" t="s">
        <v>191</v>
      </c>
      <c r="AL18" t="s">
        <v>49</v>
      </c>
      <c r="AM18" t="s">
        <v>50</v>
      </c>
      <c r="AN18" t="s">
        <v>61</v>
      </c>
      <c r="AO18" t="s">
        <v>65</v>
      </c>
      <c r="AP18" t="s">
        <v>49</v>
      </c>
      <c r="AQ18" t="s">
        <v>50</v>
      </c>
      <c r="AR18" t="s">
        <v>49</v>
      </c>
      <c r="AS18" t="s">
        <v>50</v>
      </c>
      <c r="AT18" t="s">
        <v>49</v>
      </c>
      <c r="AU18" t="s">
        <v>50</v>
      </c>
      <c r="AV18" t="s">
        <v>61</v>
      </c>
      <c r="AW18" t="s">
        <v>66</v>
      </c>
      <c r="AX18" t="s">
        <v>48</v>
      </c>
      <c r="AY18" t="s">
        <v>48</v>
      </c>
      <c r="AZ18" t="s">
        <v>51</v>
      </c>
      <c r="BA18" t="s">
        <v>52</v>
      </c>
    </row>
    <row r="19" spans="1:53" x14ac:dyDescent="0.25">
      <c r="A19" t="s">
        <v>208</v>
      </c>
      <c r="B19" t="s">
        <v>54</v>
      </c>
      <c r="C19" t="s">
        <v>209</v>
      </c>
      <c r="D19" t="s">
        <v>210</v>
      </c>
      <c r="E19" t="s">
        <v>210</v>
      </c>
      <c r="F19" t="s">
        <v>211</v>
      </c>
      <c r="G19" t="s">
        <v>212</v>
      </c>
      <c r="H19" t="s">
        <v>213</v>
      </c>
      <c r="I19" t="s">
        <v>212</v>
      </c>
      <c r="J19" t="s">
        <v>213</v>
      </c>
      <c r="K19" t="s">
        <v>214</v>
      </c>
      <c r="L19" t="s">
        <v>61</v>
      </c>
      <c r="M19" t="s">
        <v>62</v>
      </c>
      <c r="N19" t="s">
        <v>63</v>
      </c>
      <c r="O19" t="s">
        <v>64</v>
      </c>
      <c r="P19" t="s">
        <v>49</v>
      </c>
      <c r="Q19" t="s">
        <v>50</v>
      </c>
      <c r="R19" t="s">
        <v>63</v>
      </c>
      <c r="S19" t="s">
        <v>64</v>
      </c>
      <c r="T19" s="1" t="s">
        <v>63</v>
      </c>
      <c r="U19" s="1" t="s">
        <v>64</v>
      </c>
      <c r="V19" t="s">
        <v>49</v>
      </c>
      <c r="W19" t="s">
        <v>50</v>
      </c>
      <c r="X19" t="s">
        <v>49</v>
      </c>
      <c r="Y19" t="s">
        <v>50</v>
      </c>
      <c r="Z19" t="s">
        <v>61</v>
      </c>
      <c r="AA19" t="s">
        <v>140</v>
      </c>
      <c r="AB19" t="s">
        <v>61</v>
      </c>
      <c r="AC19" t="s">
        <v>113</v>
      </c>
      <c r="AD19" t="s">
        <v>61</v>
      </c>
      <c r="AE19" t="s">
        <v>114</v>
      </c>
      <c r="AF19" t="s">
        <v>61</v>
      </c>
      <c r="AG19" t="s">
        <v>115</v>
      </c>
      <c r="AH19" t="s">
        <v>61</v>
      </c>
      <c r="AI19" t="s">
        <v>102</v>
      </c>
      <c r="AJ19" t="s">
        <v>61</v>
      </c>
      <c r="AK19" t="s">
        <v>191</v>
      </c>
      <c r="AL19" t="s">
        <v>61</v>
      </c>
      <c r="AM19" t="s">
        <v>116</v>
      </c>
      <c r="AN19" t="s">
        <v>61</v>
      </c>
      <c r="AO19" t="s">
        <v>65</v>
      </c>
      <c r="AP19" t="s">
        <v>63</v>
      </c>
      <c r="AQ19" t="s">
        <v>64</v>
      </c>
      <c r="AR19" t="s">
        <v>63</v>
      </c>
      <c r="AS19" t="s">
        <v>64</v>
      </c>
      <c r="AT19" t="s">
        <v>63</v>
      </c>
      <c r="AU19" t="s">
        <v>64</v>
      </c>
      <c r="AV19" t="s">
        <v>61</v>
      </c>
      <c r="AW19" t="s">
        <v>66</v>
      </c>
      <c r="AX19" t="s">
        <v>48</v>
      </c>
      <c r="AY19" t="s">
        <v>48</v>
      </c>
      <c r="AZ19" t="s">
        <v>51</v>
      </c>
      <c r="BA19" t="s">
        <v>52</v>
      </c>
    </row>
    <row r="20" spans="1:53" x14ac:dyDescent="0.25">
      <c r="A20" t="s">
        <v>215</v>
      </c>
      <c r="B20" t="s">
        <v>54</v>
      </c>
      <c r="C20" t="s">
        <v>216</v>
      </c>
      <c r="D20" t="s">
        <v>217</v>
      </c>
      <c r="E20" t="s">
        <v>217</v>
      </c>
      <c r="F20" t="s">
        <v>218</v>
      </c>
      <c r="G20" t="s">
        <v>219</v>
      </c>
      <c r="H20" t="s">
        <v>220</v>
      </c>
      <c r="I20" t="s">
        <v>221</v>
      </c>
      <c r="J20" t="s">
        <v>222</v>
      </c>
      <c r="K20" t="s">
        <v>214</v>
      </c>
      <c r="L20" t="s">
        <v>63</v>
      </c>
      <c r="M20" t="s">
        <v>64</v>
      </c>
      <c r="N20" t="s">
        <v>63</v>
      </c>
      <c r="O20" t="s">
        <v>64</v>
      </c>
      <c r="P20" t="s">
        <v>49</v>
      </c>
      <c r="Q20" t="s">
        <v>50</v>
      </c>
      <c r="R20" t="s">
        <v>61</v>
      </c>
      <c r="S20" t="s">
        <v>151</v>
      </c>
      <c r="T20" s="1" t="s">
        <v>48</v>
      </c>
      <c r="U20" s="1" t="s">
        <v>48</v>
      </c>
      <c r="V20" t="s">
        <v>49</v>
      </c>
      <c r="W20" t="s">
        <v>50</v>
      </c>
      <c r="X20" t="s">
        <v>49</v>
      </c>
      <c r="Y20" t="s">
        <v>50</v>
      </c>
      <c r="Z20" t="s">
        <v>63</v>
      </c>
      <c r="AA20" t="s">
        <v>64</v>
      </c>
      <c r="AB20" t="s">
        <v>63</v>
      </c>
      <c r="AC20" t="s">
        <v>64</v>
      </c>
      <c r="AD20" t="s">
        <v>49</v>
      </c>
      <c r="AE20" t="s">
        <v>50</v>
      </c>
      <c r="AF20" t="s">
        <v>49</v>
      </c>
      <c r="AG20" t="s">
        <v>50</v>
      </c>
      <c r="AH20" t="s">
        <v>49</v>
      </c>
      <c r="AI20" t="s">
        <v>50</v>
      </c>
      <c r="AJ20" t="s">
        <v>63</v>
      </c>
      <c r="AK20" t="s">
        <v>64</v>
      </c>
      <c r="AL20" t="s">
        <v>63</v>
      </c>
      <c r="AM20" t="s">
        <v>64</v>
      </c>
      <c r="AN20" t="s">
        <v>63</v>
      </c>
      <c r="AO20" t="s">
        <v>64</v>
      </c>
      <c r="AP20" t="s">
        <v>63</v>
      </c>
      <c r="AQ20" t="s">
        <v>64</v>
      </c>
      <c r="AR20" t="s">
        <v>49</v>
      </c>
      <c r="AS20" t="s">
        <v>50</v>
      </c>
      <c r="AT20" t="s">
        <v>49</v>
      </c>
      <c r="AU20" t="s">
        <v>50</v>
      </c>
      <c r="AV20" t="s">
        <v>61</v>
      </c>
      <c r="AW20" t="s">
        <v>66</v>
      </c>
      <c r="AX20" t="s">
        <v>223</v>
      </c>
      <c r="AY20" t="s">
        <v>48</v>
      </c>
      <c r="AZ20" t="s">
        <v>51</v>
      </c>
      <c r="BA20" t="s">
        <v>52</v>
      </c>
    </row>
    <row r="21" spans="1:53" x14ac:dyDescent="0.25">
      <c r="A21" t="s">
        <v>224</v>
      </c>
      <c r="B21" t="s">
        <v>54</v>
      </c>
      <c r="C21" t="s">
        <v>225</v>
      </c>
      <c r="D21" t="s">
        <v>226</v>
      </c>
      <c r="E21" t="s">
        <v>226</v>
      </c>
      <c r="F21" t="s">
        <v>227</v>
      </c>
      <c r="G21" t="s">
        <v>228</v>
      </c>
      <c r="H21" t="s">
        <v>229</v>
      </c>
      <c r="I21" t="s">
        <v>228</v>
      </c>
      <c r="J21" t="s">
        <v>229</v>
      </c>
      <c r="K21" t="s">
        <v>214</v>
      </c>
      <c r="L21" t="s">
        <v>63</v>
      </c>
      <c r="M21" t="s">
        <v>64</v>
      </c>
      <c r="N21" t="s">
        <v>63</v>
      </c>
      <c r="O21" t="s">
        <v>64</v>
      </c>
      <c r="P21" t="s">
        <v>63</v>
      </c>
      <c r="Q21" t="s">
        <v>64</v>
      </c>
      <c r="R21" t="s">
        <v>63</v>
      </c>
      <c r="S21" t="s">
        <v>64</v>
      </c>
      <c r="T21" s="1" t="s">
        <v>63</v>
      </c>
      <c r="U21" s="1" t="s">
        <v>64</v>
      </c>
      <c r="V21" t="s">
        <v>49</v>
      </c>
      <c r="W21" t="s">
        <v>50</v>
      </c>
      <c r="X21" t="s">
        <v>49</v>
      </c>
      <c r="Y21" t="s">
        <v>50</v>
      </c>
      <c r="Z21" t="s">
        <v>63</v>
      </c>
      <c r="AA21" t="s">
        <v>64</v>
      </c>
      <c r="AB21" t="s">
        <v>63</v>
      </c>
      <c r="AC21" t="s">
        <v>64</v>
      </c>
      <c r="AD21" t="s">
        <v>63</v>
      </c>
      <c r="AE21" t="s">
        <v>64</v>
      </c>
      <c r="AF21" t="s">
        <v>63</v>
      </c>
      <c r="AG21" t="s">
        <v>64</v>
      </c>
      <c r="AH21" t="s">
        <v>49</v>
      </c>
      <c r="AI21" t="s">
        <v>50</v>
      </c>
      <c r="AJ21" t="s">
        <v>61</v>
      </c>
      <c r="AK21" t="s">
        <v>191</v>
      </c>
      <c r="AL21" t="s">
        <v>49</v>
      </c>
      <c r="AM21" t="s">
        <v>50</v>
      </c>
      <c r="AN21" t="s">
        <v>63</v>
      </c>
      <c r="AO21" t="s">
        <v>64</v>
      </c>
      <c r="AP21" t="s">
        <v>63</v>
      </c>
      <c r="AQ21" t="s">
        <v>64</v>
      </c>
      <c r="AR21" t="s">
        <v>63</v>
      </c>
      <c r="AS21" t="s">
        <v>64</v>
      </c>
      <c r="AT21" t="s">
        <v>49</v>
      </c>
      <c r="AU21" t="s">
        <v>50</v>
      </c>
      <c r="AV21" t="s">
        <v>63</v>
      </c>
      <c r="AW21" t="s">
        <v>64</v>
      </c>
      <c r="AX21" t="s">
        <v>230</v>
      </c>
      <c r="AY21" t="s">
        <v>48</v>
      </c>
      <c r="AZ21" t="s">
        <v>51</v>
      </c>
      <c r="BA21" t="s">
        <v>52</v>
      </c>
    </row>
    <row r="22" spans="1:53" x14ac:dyDescent="0.25">
      <c r="A22" t="s">
        <v>232</v>
      </c>
      <c r="B22" t="s">
        <v>54</v>
      </c>
      <c r="C22" t="s">
        <v>233</v>
      </c>
      <c r="D22" t="s">
        <v>234</v>
      </c>
      <c r="E22" t="s">
        <v>234</v>
      </c>
      <c r="F22" t="s">
        <v>235</v>
      </c>
      <c r="G22" t="s">
        <v>236</v>
      </c>
      <c r="H22" t="s">
        <v>237</v>
      </c>
      <c r="I22" t="s">
        <v>238</v>
      </c>
      <c r="J22" t="s">
        <v>239</v>
      </c>
      <c r="K22" t="s">
        <v>231</v>
      </c>
      <c r="L22" t="s">
        <v>61</v>
      </c>
      <c r="M22" t="s">
        <v>62</v>
      </c>
      <c r="N22" t="s">
        <v>63</v>
      </c>
      <c r="O22" t="s">
        <v>64</v>
      </c>
      <c r="P22" t="s">
        <v>49</v>
      </c>
      <c r="Q22" t="s">
        <v>50</v>
      </c>
      <c r="R22" t="s">
        <v>63</v>
      </c>
      <c r="S22" t="s">
        <v>64</v>
      </c>
      <c r="T22" s="1" t="s">
        <v>49</v>
      </c>
      <c r="U22" s="1" t="s">
        <v>50</v>
      </c>
      <c r="V22" t="s">
        <v>49</v>
      </c>
      <c r="W22" t="s">
        <v>50</v>
      </c>
      <c r="X22" t="s">
        <v>49</v>
      </c>
      <c r="Y22" t="s">
        <v>50</v>
      </c>
      <c r="Z22" t="s">
        <v>63</v>
      </c>
      <c r="AA22" t="s">
        <v>64</v>
      </c>
      <c r="AB22" t="s">
        <v>63</v>
      </c>
      <c r="AC22" t="s">
        <v>64</v>
      </c>
      <c r="AD22" t="s">
        <v>63</v>
      </c>
      <c r="AE22" t="s">
        <v>64</v>
      </c>
      <c r="AF22" t="s">
        <v>63</v>
      </c>
      <c r="AG22" t="s">
        <v>64</v>
      </c>
      <c r="AH22" t="s">
        <v>63</v>
      </c>
      <c r="AI22" t="s">
        <v>64</v>
      </c>
      <c r="AJ22" t="s">
        <v>49</v>
      </c>
      <c r="AK22" t="s">
        <v>50</v>
      </c>
      <c r="AL22" t="s">
        <v>63</v>
      </c>
      <c r="AM22" t="s">
        <v>64</v>
      </c>
      <c r="AN22" t="s">
        <v>63</v>
      </c>
      <c r="AO22" t="s">
        <v>64</v>
      </c>
      <c r="AP22" t="s">
        <v>63</v>
      </c>
      <c r="AQ22" t="s">
        <v>64</v>
      </c>
      <c r="AR22" t="s">
        <v>63</v>
      </c>
      <c r="AS22" t="s">
        <v>64</v>
      </c>
      <c r="AT22" t="s">
        <v>61</v>
      </c>
      <c r="AU22" t="s">
        <v>76</v>
      </c>
      <c r="AV22" t="s">
        <v>61</v>
      </c>
      <c r="AW22" t="s">
        <v>66</v>
      </c>
      <c r="AX22" t="s">
        <v>240</v>
      </c>
      <c r="AY22" t="s">
        <v>48</v>
      </c>
      <c r="AZ22" t="s">
        <v>51</v>
      </c>
      <c r="BA22" t="s">
        <v>52</v>
      </c>
    </row>
    <row r="23" spans="1:53" x14ac:dyDescent="0.25">
      <c r="A23" t="s">
        <v>241</v>
      </c>
      <c r="B23" t="s">
        <v>54</v>
      </c>
      <c r="C23" t="s">
        <v>242</v>
      </c>
      <c r="D23" t="s">
        <v>243</v>
      </c>
      <c r="E23" t="s">
        <v>243</v>
      </c>
      <c r="F23" t="s">
        <v>244</v>
      </c>
      <c r="G23" t="s">
        <v>245</v>
      </c>
      <c r="H23" t="s">
        <v>246</v>
      </c>
      <c r="I23" t="s">
        <v>245</v>
      </c>
      <c r="J23" t="s">
        <v>246</v>
      </c>
      <c r="K23" t="s">
        <v>247</v>
      </c>
      <c r="L23" t="s">
        <v>63</v>
      </c>
      <c r="M23" t="s">
        <v>64</v>
      </c>
      <c r="N23" t="s">
        <v>63</v>
      </c>
      <c r="O23" t="s">
        <v>64</v>
      </c>
      <c r="P23" t="s">
        <v>49</v>
      </c>
      <c r="Q23" t="s">
        <v>50</v>
      </c>
      <c r="R23" t="s">
        <v>63</v>
      </c>
      <c r="S23" t="s">
        <v>64</v>
      </c>
      <c r="T23" s="1" t="s">
        <v>63</v>
      </c>
      <c r="U23" s="1" t="s">
        <v>64</v>
      </c>
      <c r="V23" t="s">
        <v>49</v>
      </c>
      <c r="W23" t="s">
        <v>50</v>
      </c>
      <c r="X23" t="s">
        <v>49</v>
      </c>
      <c r="Y23" t="s">
        <v>50</v>
      </c>
      <c r="Z23" t="s">
        <v>63</v>
      </c>
      <c r="AA23" t="s">
        <v>64</v>
      </c>
      <c r="AB23" t="s">
        <v>63</v>
      </c>
      <c r="AC23" t="s">
        <v>64</v>
      </c>
      <c r="AD23" t="s">
        <v>63</v>
      </c>
      <c r="AE23" t="s">
        <v>64</v>
      </c>
      <c r="AF23" t="s">
        <v>63</v>
      </c>
      <c r="AG23" t="s">
        <v>64</v>
      </c>
      <c r="AH23" t="s">
        <v>63</v>
      </c>
      <c r="AI23" t="s">
        <v>64</v>
      </c>
      <c r="AJ23" t="s">
        <v>49</v>
      </c>
      <c r="AK23" t="s">
        <v>50</v>
      </c>
      <c r="AL23" t="s">
        <v>49</v>
      </c>
      <c r="AM23" t="s">
        <v>50</v>
      </c>
      <c r="AN23" t="s">
        <v>63</v>
      </c>
      <c r="AO23" t="s">
        <v>64</v>
      </c>
      <c r="AP23" t="s">
        <v>63</v>
      </c>
      <c r="AQ23" t="s">
        <v>64</v>
      </c>
      <c r="AR23" t="s">
        <v>49</v>
      </c>
      <c r="AS23" t="s">
        <v>50</v>
      </c>
      <c r="AT23" t="s">
        <v>63</v>
      </c>
      <c r="AU23" t="s">
        <v>64</v>
      </c>
      <c r="AV23" t="s">
        <v>63</v>
      </c>
      <c r="AW23" t="s">
        <v>64</v>
      </c>
      <c r="AX23" t="s">
        <v>248</v>
      </c>
      <c r="AY23" t="s">
        <v>48</v>
      </c>
      <c r="AZ23" t="s">
        <v>51</v>
      </c>
      <c r="BA23" t="s">
        <v>52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activeCell="D43" sqref="D43"/>
    </sheetView>
  </sheetViews>
  <sheetFormatPr baseColWidth="10" defaultRowHeight="15.75" x14ac:dyDescent="0.25"/>
  <sheetData>
    <row r="1" spans="1:18" x14ac:dyDescent="0.25">
      <c r="A1" t="s">
        <v>5</v>
      </c>
      <c r="B1" s="2" t="s">
        <v>249</v>
      </c>
      <c r="C1" s="2" t="s">
        <v>250</v>
      </c>
      <c r="D1" s="2" t="s">
        <v>251</v>
      </c>
      <c r="E1" s="2" t="s">
        <v>14</v>
      </c>
      <c r="F1" s="2" t="s">
        <v>18</v>
      </c>
      <c r="G1" s="2" t="s">
        <v>22</v>
      </c>
      <c r="H1" s="2" t="s">
        <v>24</v>
      </c>
      <c r="I1" s="2" t="s">
        <v>26</v>
      </c>
      <c r="J1" s="2" t="s">
        <v>28</v>
      </c>
      <c r="K1" s="2" t="s">
        <v>30</v>
      </c>
      <c r="L1" s="2" t="s">
        <v>253</v>
      </c>
      <c r="M1" s="2" t="s">
        <v>252</v>
      </c>
      <c r="N1" s="2" t="s">
        <v>32</v>
      </c>
      <c r="O1" s="2" t="s">
        <v>34</v>
      </c>
      <c r="P1" s="2" t="s">
        <v>36</v>
      </c>
      <c r="Q1" s="2" t="s">
        <v>38</v>
      </c>
      <c r="R1" s="2" t="s">
        <v>40</v>
      </c>
    </row>
    <row r="2" spans="1:18" x14ac:dyDescent="0.25">
      <c r="A2" t="s">
        <v>57</v>
      </c>
      <c r="B2" t="s">
        <v>49</v>
      </c>
      <c r="C2" t="s">
        <v>61</v>
      </c>
      <c r="D2" t="s">
        <v>49</v>
      </c>
      <c r="E2" t="s">
        <v>49</v>
      </c>
      <c r="F2" t="s">
        <v>63</v>
      </c>
      <c r="G2" t="s">
        <v>49</v>
      </c>
      <c r="H2" t="s">
        <v>63</v>
      </c>
      <c r="I2" t="s">
        <v>49</v>
      </c>
      <c r="J2" t="s">
        <v>49</v>
      </c>
      <c r="K2" t="s">
        <v>49</v>
      </c>
      <c r="L2" t="s">
        <v>49</v>
      </c>
      <c r="M2" t="s">
        <v>49</v>
      </c>
      <c r="N2" t="s">
        <v>63</v>
      </c>
      <c r="O2" t="s">
        <v>49</v>
      </c>
      <c r="P2" t="s">
        <v>61</v>
      </c>
      <c r="Q2" t="s">
        <v>49</v>
      </c>
      <c r="R2" t="s">
        <v>61</v>
      </c>
    </row>
    <row r="3" spans="1:18" x14ac:dyDescent="0.25">
      <c r="A3" t="s">
        <v>70</v>
      </c>
      <c r="B3" t="s">
        <v>61</v>
      </c>
      <c r="C3" t="s">
        <v>61</v>
      </c>
      <c r="D3" t="s">
        <v>49</v>
      </c>
      <c r="E3" t="s">
        <v>63</v>
      </c>
      <c r="F3" t="s">
        <v>63</v>
      </c>
      <c r="G3" t="s">
        <v>63</v>
      </c>
      <c r="H3" t="s">
        <v>63</v>
      </c>
      <c r="I3" t="s">
        <v>49</v>
      </c>
      <c r="J3" t="s">
        <v>63</v>
      </c>
      <c r="K3" t="s">
        <v>49</v>
      </c>
      <c r="L3" t="s">
        <v>49</v>
      </c>
      <c r="M3" t="s">
        <v>49</v>
      </c>
      <c r="N3" t="s">
        <v>63</v>
      </c>
      <c r="O3" t="s">
        <v>61</v>
      </c>
      <c r="P3" t="s">
        <v>61</v>
      </c>
      <c r="Q3" t="s">
        <v>61</v>
      </c>
      <c r="R3" t="s">
        <v>63</v>
      </c>
    </row>
    <row r="4" spans="1:18" x14ac:dyDescent="0.25">
      <c r="A4" t="s">
        <v>81</v>
      </c>
      <c r="B4" t="s">
        <v>63</v>
      </c>
      <c r="C4" t="s">
        <v>63</v>
      </c>
      <c r="D4" t="s">
        <v>49</v>
      </c>
      <c r="E4" t="s">
        <v>63</v>
      </c>
      <c r="F4" t="s">
        <v>49</v>
      </c>
      <c r="G4" t="s">
        <v>63</v>
      </c>
      <c r="H4" t="s">
        <v>63</v>
      </c>
      <c r="I4" t="s">
        <v>63</v>
      </c>
      <c r="J4" t="s">
        <v>63</v>
      </c>
      <c r="K4" t="s">
        <v>63</v>
      </c>
      <c r="L4" t="s">
        <v>49</v>
      </c>
      <c r="M4" t="s">
        <v>49</v>
      </c>
      <c r="N4" t="s">
        <v>63</v>
      </c>
      <c r="O4" t="s">
        <v>49</v>
      </c>
      <c r="P4" t="s">
        <v>49</v>
      </c>
      <c r="Q4" t="s">
        <v>63</v>
      </c>
      <c r="R4" t="s">
        <v>63</v>
      </c>
    </row>
    <row r="5" spans="1:18" x14ac:dyDescent="0.25">
      <c r="A5" t="s">
        <v>89</v>
      </c>
      <c r="B5" t="s">
        <v>63</v>
      </c>
      <c r="C5" t="s">
        <v>63</v>
      </c>
      <c r="D5" t="s">
        <v>63</v>
      </c>
      <c r="E5" t="s">
        <v>63</v>
      </c>
      <c r="F5" t="s">
        <v>63</v>
      </c>
      <c r="G5" t="s">
        <v>49</v>
      </c>
      <c r="H5" t="s">
        <v>63</v>
      </c>
      <c r="I5" t="s">
        <v>63</v>
      </c>
      <c r="J5" t="s">
        <v>63</v>
      </c>
      <c r="K5" t="s">
        <v>63</v>
      </c>
      <c r="L5" t="s">
        <v>49</v>
      </c>
      <c r="M5" t="s">
        <v>49</v>
      </c>
      <c r="N5" t="s">
        <v>63</v>
      </c>
      <c r="O5" t="s">
        <v>63</v>
      </c>
      <c r="P5" t="s">
        <v>63</v>
      </c>
      <c r="Q5" t="s">
        <v>63</v>
      </c>
      <c r="R5" t="s">
        <v>49</v>
      </c>
    </row>
    <row r="6" spans="1:18" x14ac:dyDescent="0.25">
      <c r="A6" t="s">
        <v>96</v>
      </c>
      <c r="B6" t="s">
        <v>63</v>
      </c>
      <c r="C6" t="s">
        <v>63</v>
      </c>
      <c r="D6" t="s">
        <v>63</v>
      </c>
      <c r="E6" t="s">
        <v>63</v>
      </c>
      <c r="F6" t="s">
        <v>63</v>
      </c>
      <c r="G6" t="s">
        <v>63</v>
      </c>
      <c r="H6" t="s">
        <v>63</v>
      </c>
      <c r="I6" t="s">
        <v>63</v>
      </c>
      <c r="J6" t="s">
        <v>63</v>
      </c>
      <c r="K6" t="s">
        <v>61</v>
      </c>
      <c r="L6" t="s">
        <v>63</v>
      </c>
      <c r="M6" t="s">
        <v>63</v>
      </c>
      <c r="N6" t="s">
        <v>61</v>
      </c>
      <c r="O6" t="s">
        <v>63</v>
      </c>
      <c r="P6" t="s">
        <v>63</v>
      </c>
      <c r="Q6" t="s">
        <v>63</v>
      </c>
      <c r="R6" t="s">
        <v>61</v>
      </c>
    </row>
    <row r="7" spans="1:18" x14ac:dyDescent="0.25">
      <c r="A7" t="s">
        <v>106</v>
      </c>
      <c r="B7" t="s">
        <v>63</v>
      </c>
      <c r="C7" t="s">
        <v>63</v>
      </c>
      <c r="D7" t="s">
        <v>49</v>
      </c>
      <c r="E7" t="s">
        <v>63</v>
      </c>
      <c r="F7" t="s">
        <v>63</v>
      </c>
      <c r="G7" t="s">
        <v>63</v>
      </c>
      <c r="H7" t="s">
        <v>61</v>
      </c>
      <c r="I7" t="s">
        <v>61</v>
      </c>
      <c r="J7" t="s">
        <v>61</v>
      </c>
      <c r="K7" t="s">
        <v>61</v>
      </c>
      <c r="L7" t="s">
        <v>63</v>
      </c>
      <c r="M7" t="s">
        <v>61</v>
      </c>
      <c r="N7" t="s">
        <v>61</v>
      </c>
      <c r="O7" t="s">
        <v>61</v>
      </c>
      <c r="P7" t="s">
        <v>49</v>
      </c>
      <c r="Q7" t="s">
        <v>49</v>
      </c>
      <c r="R7" t="s">
        <v>49</v>
      </c>
    </row>
    <row r="8" spans="1:18" x14ac:dyDescent="0.25">
      <c r="A8" t="s">
        <v>120</v>
      </c>
      <c r="B8" t="s">
        <v>63</v>
      </c>
      <c r="C8" t="s">
        <v>63</v>
      </c>
      <c r="D8" t="s">
        <v>63</v>
      </c>
      <c r="E8" t="s">
        <v>63</v>
      </c>
      <c r="F8" t="s">
        <v>63</v>
      </c>
      <c r="G8" t="s">
        <v>49</v>
      </c>
      <c r="H8" t="s">
        <v>49</v>
      </c>
      <c r="I8" t="s">
        <v>49</v>
      </c>
      <c r="J8" t="s">
        <v>61</v>
      </c>
      <c r="K8" t="s">
        <v>49</v>
      </c>
      <c r="L8" t="s">
        <v>63</v>
      </c>
      <c r="M8" t="s">
        <v>63</v>
      </c>
      <c r="N8" t="s">
        <v>63</v>
      </c>
      <c r="O8" t="s">
        <v>63</v>
      </c>
      <c r="P8" t="s">
        <v>63</v>
      </c>
      <c r="Q8" t="s">
        <v>63</v>
      </c>
      <c r="R8" t="s">
        <v>61</v>
      </c>
    </row>
    <row r="9" spans="1:18" x14ac:dyDescent="0.25">
      <c r="A9" t="s">
        <v>128</v>
      </c>
      <c r="B9" t="s">
        <v>61</v>
      </c>
      <c r="C9" t="s">
        <v>61</v>
      </c>
      <c r="D9" t="s">
        <v>63</v>
      </c>
      <c r="E9" t="s">
        <v>49</v>
      </c>
      <c r="F9" t="s">
        <v>49</v>
      </c>
      <c r="G9" t="s">
        <v>49</v>
      </c>
      <c r="H9" t="s">
        <v>49</v>
      </c>
      <c r="I9" t="s">
        <v>49</v>
      </c>
      <c r="J9" t="s">
        <v>63</v>
      </c>
      <c r="K9" t="s">
        <v>49</v>
      </c>
      <c r="L9" t="s">
        <v>49</v>
      </c>
      <c r="M9" t="s">
        <v>49</v>
      </c>
      <c r="N9" t="s">
        <v>61</v>
      </c>
      <c r="O9" t="s">
        <v>61</v>
      </c>
      <c r="P9" t="s">
        <v>61</v>
      </c>
      <c r="Q9" t="s">
        <v>61</v>
      </c>
      <c r="R9" t="s">
        <v>49</v>
      </c>
    </row>
    <row r="10" spans="1:18" x14ac:dyDescent="0.25">
      <c r="A10" t="s">
        <v>137</v>
      </c>
      <c r="B10" t="s">
        <v>63</v>
      </c>
      <c r="C10" t="s">
        <v>63</v>
      </c>
      <c r="D10" t="s">
        <v>49</v>
      </c>
      <c r="E10" t="s">
        <v>63</v>
      </c>
      <c r="F10" t="s">
        <v>49</v>
      </c>
      <c r="G10" t="s">
        <v>61</v>
      </c>
      <c r="H10" t="s">
        <v>63</v>
      </c>
      <c r="I10" t="s">
        <v>63</v>
      </c>
      <c r="J10" t="s">
        <v>61</v>
      </c>
      <c r="K10" t="s">
        <v>49</v>
      </c>
      <c r="L10" t="s">
        <v>49</v>
      </c>
      <c r="M10" t="s">
        <v>49</v>
      </c>
      <c r="N10" t="s">
        <v>61</v>
      </c>
      <c r="O10" t="s">
        <v>61</v>
      </c>
      <c r="P10" t="s">
        <v>63</v>
      </c>
      <c r="Q10" t="s">
        <v>63</v>
      </c>
      <c r="R10" t="s">
        <v>61</v>
      </c>
    </row>
    <row r="11" spans="1:18" x14ac:dyDescent="0.25">
      <c r="A11" t="s">
        <v>145</v>
      </c>
      <c r="B11" t="s">
        <v>61</v>
      </c>
      <c r="C11" t="s">
        <v>49</v>
      </c>
      <c r="D11" t="s">
        <v>63</v>
      </c>
      <c r="E11" t="s">
        <v>61</v>
      </c>
      <c r="F11" t="s">
        <v>63</v>
      </c>
      <c r="G11" t="s">
        <v>61</v>
      </c>
      <c r="H11" t="s">
        <v>61</v>
      </c>
      <c r="I11" t="s">
        <v>61</v>
      </c>
      <c r="J11" t="s">
        <v>61</v>
      </c>
      <c r="K11" t="s">
        <v>61</v>
      </c>
      <c r="L11" t="s">
        <v>63</v>
      </c>
      <c r="M11" t="s">
        <v>61</v>
      </c>
      <c r="N11" t="s">
        <v>63</v>
      </c>
      <c r="O11" t="s">
        <v>63</v>
      </c>
      <c r="P11" t="s">
        <v>61</v>
      </c>
      <c r="Q11" t="s">
        <v>61</v>
      </c>
      <c r="R11" t="s">
        <v>61</v>
      </c>
    </row>
    <row r="12" spans="1:18" x14ac:dyDescent="0.25">
      <c r="A12" t="s">
        <v>157</v>
      </c>
      <c r="B12" t="s">
        <v>63</v>
      </c>
      <c r="C12" t="s">
        <v>63</v>
      </c>
      <c r="D12" t="s">
        <v>49</v>
      </c>
      <c r="E12" t="s">
        <v>63</v>
      </c>
      <c r="F12" t="s">
        <v>49</v>
      </c>
      <c r="G12" t="s">
        <v>63</v>
      </c>
      <c r="H12" t="s">
        <v>63</v>
      </c>
      <c r="I12" t="s">
        <v>49</v>
      </c>
      <c r="J12" t="s">
        <v>63</v>
      </c>
      <c r="K12" t="s">
        <v>49</v>
      </c>
      <c r="L12" t="s">
        <v>49</v>
      </c>
      <c r="M12" t="s">
        <v>49</v>
      </c>
      <c r="N12" t="s">
        <v>63</v>
      </c>
      <c r="O12" t="s">
        <v>63</v>
      </c>
      <c r="P12" t="s">
        <v>63</v>
      </c>
      <c r="Q12" t="s">
        <v>63</v>
      </c>
      <c r="R12" t="s">
        <v>61</v>
      </c>
    </row>
    <row r="13" spans="1:18" x14ac:dyDescent="0.25">
      <c r="A13" t="s">
        <v>163</v>
      </c>
      <c r="B13" t="s">
        <v>63</v>
      </c>
      <c r="C13" t="s">
        <v>63</v>
      </c>
      <c r="D13" t="s">
        <v>63</v>
      </c>
      <c r="E13" t="s">
        <v>63</v>
      </c>
      <c r="F13" t="s">
        <v>63</v>
      </c>
      <c r="G13" t="s">
        <v>61</v>
      </c>
      <c r="H13" t="s">
        <v>61</v>
      </c>
      <c r="I13" t="s">
        <v>49</v>
      </c>
      <c r="J13" t="s">
        <v>63</v>
      </c>
      <c r="K13" t="s">
        <v>49</v>
      </c>
      <c r="L13" t="s">
        <v>63</v>
      </c>
      <c r="M13" t="s">
        <v>61</v>
      </c>
      <c r="N13" t="s">
        <v>63</v>
      </c>
      <c r="O13" t="s">
        <v>63</v>
      </c>
      <c r="P13" t="s">
        <v>63</v>
      </c>
      <c r="Q13" t="s">
        <v>63</v>
      </c>
      <c r="R13" t="s">
        <v>61</v>
      </c>
    </row>
    <row r="14" spans="1:18" x14ac:dyDescent="0.25">
      <c r="A14" t="s">
        <v>172</v>
      </c>
      <c r="B14" t="s">
        <v>63</v>
      </c>
      <c r="C14" t="s">
        <v>63</v>
      </c>
      <c r="D14" t="s">
        <v>63</v>
      </c>
      <c r="E14" t="s">
        <v>63</v>
      </c>
      <c r="F14" t="s">
        <v>49</v>
      </c>
      <c r="G14" t="s">
        <v>63</v>
      </c>
      <c r="H14" t="s">
        <v>63</v>
      </c>
      <c r="I14" t="s">
        <v>61</v>
      </c>
      <c r="J14" t="s">
        <v>63</v>
      </c>
      <c r="K14" t="s">
        <v>49</v>
      </c>
      <c r="L14" t="s">
        <v>49</v>
      </c>
      <c r="M14" t="s">
        <v>49</v>
      </c>
      <c r="N14" t="s">
        <v>63</v>
      </c>
      <c r="O14" t="s">
        <v>61</v>
      </c>
      <c r="P14" t="s">
        <v>63</v>
      </c>
      <c r="Q14" t="s">
        <v>63</v>
      </c>
      <c r="R14" t="s">
        <v>61</v>
      </c>
    </row>
    <row r="15" spans="1:18" x14ac:dyDescent="0.25">
      <c r="A15" t="s">
        <v>178</v>
      </c>
      <c r="B15" t="s">
        <v>63</v>
      </c>
      <c r="C15" t="s">
        <v>63</v>
      </c>
      <c r="D15" t="s">
        <v>49</v>
      </c>
      <c r="E15" t="s">
        <v>63</v>
      </c>
      <c r="F15" t="s">
        <v>49</v>
      </c>
      <c r="G15" t="s">
        <v>63</v>
      </c>
      <c r="H15" t="s">
        <v>63</v>
      </c>
      <c r="I15" t="s">
        <v>49</v>
      </c>
      <c r="J15" t="s">
        <v>63</v>
      </c>
      <c r="K15" t="s">
        <v>49</v>
      </c>
      <c r="L15" t="s">
        <v>49</v>
      </c>
      <c r="M15" t="s">
        <v>49</v>
      </c>
      <c r="N15" t="s">
        <v>61</v>
      </c>
      <c r="O15" t="s">
        <v>63</v>
      </c>
      <c r="P15" t="s">
        <v>63</v>
      </c>
      <c r="Q15" t="s">
        <v>63</v>
      </c>
      <c r="R15" t="s">
        <v>61</v>
      </c>
    </row>
    <row r="16" spans="1:18" x14ac:dyDescent="0.25">
      <c r="A16" t="s">
        <v>187</v>
      </c>
      <c r="B16" t="s">
        <v>49</v>
      </c>
      <c r="C16" t="s">
        <v>63</v>
      </c>
      <c r="D16" t="s">
        <v>49</v>
      </c>
      <c r="E16" t="s">
        <v>63</v>
      </c>
      <c r="F16" t="s">
        <v>49</v>
      </c>
      <c r="G16" t="s">
        <v>63</v>
      </c>
      <c r="H16" t="s">
        <v>63</v>
      </c>
      <c r="I16" t="s">
        <v>63</v>
      </c>
      <c r="J16" t="s">
        <v>61</v>
      </c>
      <c r="K16" t="s">
        <v>61</v>
      </c>
      <c r="L16" t="s">
        <v>61</v>
      </c>
      <c r="M16" t="s">
        <v>49</v>
      </c>
      <c r="N16" t="s">
        <v>63</v>
      </c>
      <c r="O16" t="s">
        <v>63</v>
      </c>
      <c r="P16" t="s">
        <v>63</v>
      </c>
      <c r="Q16" t="s">
        <v>63</v>
      </c>
      <c r="R16" t="s">
        <v>61</v>
      </c>
    </row>
    <row r="17" spans="1:18" x14ac:dyDescent="0.25">
      <c r="A17" t="s">
        <v>195</v>
      </c>
      <c r="B17" t="s">
        <v>63</v>
      </c>
      <c r="C17" t="s">
        <v>63</v>
      </c>
      <c r="D17" t="s">
        <v>63</v>
      </c>
      <c r="E17" t="s">
        <v>49</v>
      </c>
      <c r="F17" t="s">
        <v>49</v>
      </c>
      <c r="G17" t="s">
        <v>63</v>
      </c>
      <c r="H17" t="s">
        <v>49</v>
      </c>
      <c r="I17" t="s">
        <v>49</v>
      </c>
      <c r="J17" t="s">
        <v>49</v>
      </c>
      <c r="K17" t="s">
        <v>49</v>
      </c>
      <c r="L17" t="s">
        <v>49</v>
      </c>
      <c r="M17" t="s">
        <v>49</v>
      </c>
      <c r="N17" t="s">
        <v>63</v>
      </c>
      <c r="O17" t="s">
        <v>63</v>
      </c>
      <c r="P17" t="s">
        <v>63</v>
      </c>
      <c r="Q17" t="s">
        <v>49</v>
      </c>
      <c r="R17" t="s">
        <v>49</v>
      </c>
    </row>
    <row r="18" spans="1:18" x14ac:dyDescent="0.25">
      <c r="A18" t="s">
        <v>202</v>
      </c>
      <c r="B18" t="s">
        <v>61</v>
      </c>
      <c r="C18" t="s">
        <v>49</v>
      </c>
      <c r="D18" t="s">
        <v>49</v>
      </c>
      <c r="E18" t="s">
        <v>63</v>
      </c>
      <c r="F18" t="s">
        <v>49</v>
      </c>
      <c r="G18" t="s">
        <v>63</v>
      </c>
      <c r="H18" t="s">
        <v>63</v>
      </c>
      <c r="I18" t="s">
        <v>49</v>
      </c>
      <c r="J18" t="s">
        <v>49</v>
      </c>
      <c r="K18" t="s">
        <v>61</v>
      </c>
      <c r="L18" t="s">
        <v>61</v>
      </c>
      <c r="M18" t="s">
        <v>49</v>
      </c>
      <c r="N18" t="s">
        <v>61</v>
      </c>
      <c r="O18" t="s">
        <v>49</v>
      </c>
      <c r="P18" t="s">
        <v>49</v>
      </c>
      <c r="Q18" t="s">
        <v>49</v>
      </c>
      <c r="R18" t="s">
        <v>61</v>
      </c>
    </row>
    <row r="19" spans="1:18" x14ac:dyDescent="0.25">
      <c r="A19" t="s">
        <v>211</v>
      </c>
      <c r="B19" t="s">
        <v>61</v>
      </c>
      <c r="C19" t="s">
        <v>63</v>
      </c>
      <c r="D19" t="s">
        <v>49</v>
      </c>
      <c r="E19" t="s">
        <v>63</v>
      </c>
      <c r="F19" t="s">
        <v>49</v>
      </c>
      <c r="G19" t="s">
        <v>61</v>
      </c>
      <c r="H19" t="s">
        <v>61</v>
      </c>
      <c r="I19" t="s">
        <v>61</v>
      </c>
      <c r="J19" t="s">
        <v>61</v>
      </c>
      <c r="K19" t="s">
        <v>61</v>
      </c>
      <c r="L19" t="s">
        <v>61</v>
      </c>
      <c r="M19" t="s">
        <v>61</v>
      </c>
      <c r="N19" t="s">
        <v>61</v>
      </c>
      <c r="O19" t="s">
        <v>63</v>
      </c>
      <c r="P19" t="s">
        <v>63</v>
      </c>
      <c r="Q19" t="s">
        <v>63</v>
      </c>
      <c r="R19" t="s">
        <v>61</v>
      </c>
    </row>
    <row r="20" spans="1:18" x14ac:dyDescent="0.25">
      <c r="A20" t="s">
        <v>218</v>
      </c>
      <c r="B20" t="s">
        <v>63</v>
      </c>
      <c r="C20" t="s">
        <v>63</v>
      </c>
      <c r="D20" t="s">
        <v>49</v>
      </c>
      <c r="E20" t="s">
        <v>61</v>
      </c>
      <c r="F20" t="s">
        <v>49</v>
      </c>
      <c r="G20" t="s">
        <v>63</v>
      </c>
      <c r="H20" t="s">
        <v>63</v>
      </c>
      <c r="I20" t="s">
        <v>49</v>
      </c>
      <c r="J20" t="s">
        <v>49</v>
      </c>
      <c r="K20" t="s">
        <v>49</v>
      </c>
      <c r="L20" t="s">
        <v>63</v>
      </c>
      <c r="M20" t="s">
        <v>63</v>
      </c>
      <c r="N20" t="s">
        <v>63</v>
      </c>
      <c r="O20" t="s">
        <v>63</v>
      </c>
      <c r="P20" t="s">
        <v>49</v>
      </c>
      <c r="Q20" t="s">
        <v>49</v>
      </c>
      <c r="R20" t="s">
        <v>61</v>
      </c>
    </row>
    <row r="21" spans="1:18" x14ac:dyDescent="0.25">
      <c r="A21" t="s">
        <v>227</v>
      </c>
      <c r="B21" t="s">
        <v>63</v>
      </c>
      <c r="C21" t="s">
        <v>63</v>
      </c>
      <c r="D21" t="s">
        <v>63</v>
      </c>
      <c r="E21" t="s">
        <v>63</v>
      </c>
      <c r="F21" t="s">
        <v>49</v>
      </c>
      <c r="G21" t="s">
        <v>63</v>
      </c>
      <c r="H21" t="s">
        <v>63</v>
      </c>
      <c r="I21" t="s">
        <v>63</v>
      </c>
      <c r="J21" t="s">
        <v>63</v>
      </c>
      <c r="K21" t="s">
        <v>49</v>
      </c>
      <c r="L21" t="s">
        <v>61</v>
      </c>
      <c r="M21" t="s">
        <v>49</v>
      </c>
      <c r="N21" t="s">
        <v>63</v>
      </c>
      <c r="O21" t="s">
        <v>63</v>
      </c>
      <c r="P21" t="s">
        <v>63</v>
      </c>
      <c r="Q21" t="s">
        <v>49</v>
      </c>
      <c r="R21" t="s">
        <v>63</v>
      </c>
    </row>
    <row r="22" spans="1:18" x14ac:dyDescent="0.25">
      <c r="A22" t="s">
        <v>235</v>
      </c>
      <c r="B22" t="s">
        <v>61</v>
      </c>
      <c r="C22" t="s">
        <v>63</v>
      </c>
      <c r="D22" t="s">
        <v>49</v>
      </c>
      <c r="E22" t="s">
        <v>63</v>
      </c>
      <c r="F22" t="s">
        <v>49</v>
      </c>
      <c r="G22" t="s">
        <v>63</v>
      </c>
      <c r="H22" t="s">
        <v>63</v>
      </c>
      <c r="I22" t="s">
        <v>63</v>
      </c>
      <c r="J22" t="s">
        <v>63</v>
      </c>
      <c r="K22" t="s">
        <v>63</v>
      </c>
      <c r="L22" t="s">
        <v>49</v>
      </c>
      <c r="M22" t="s">
        <v>63</v>
      </c>
      <c r="N22" t="s">
        <v>63</v>
      </c>
      <c r="O22" t="s">
        <v>63</v>
      </c>
      <c r="P22" t="s">
        <v>63</v>
      </c>
      <c r="Q22" t="s">
        <v>61</v>
      </c>
      <c r="R22" t="s">
        <v>61</v>
      </c>
    </row>
    <row r="23" spans="1:18" x14ac:dyDescent="0.25">
      <c r="A23" t="s">
        <v>244</v>
      </c>
      <c r="B23" t="s">
        <v>63</v>
      </c>
      <c r="C23" t="s">
        <v>63</v>
      </c>
      <c r="D23" t="s">
        <v>49</v>
      </c>
      <c r="E23" t="s">
        <v>63</v>
      </c>
      <c r="F23" t="s">
        <v>49</v>
      </c>
      <c r="G23" t="s">
        <v>63</v>
      </c>
      <c r="H23" t="s">
        <v>63</v>
      </c>
      <c r="I23" t="s">
        <v>63</v>
      </c>
      <c r="J23" t="s">
        <v>63</v>
      </c>
      <c r="K23" t="s">
        <v>63</v>
      </c>
      <c r="L23" t="s">
        <v>49</v>
      </c>
      <c r="M23" t="s">
        <v>49</v>
      </c>
      <c r="N23" t="s">
        <v>63</v>
      </c>
      <c r="O23" t="s">
        <v>63</v>
      </c>
      <c r="P23" t="s">
        <v>49</v>
      </c>
      <c r="Q23" t="s">
        <v>63</v>
      </c>
      <c r="R23" t="s">
        <v>63</v>
      </c>
    </row>
    <row r="28" spans="1:18" x14ac:dyDescent="0.25">
      <c r="A28" t="s">
        <v>254</v>
      </c>
      <c r="B28" t="s">
        <v>255</v>
      </c>
    </row>
    <row r="29" spans="1:18" x14ac:dyDescent="0.25">
      <c r="B29">
        <v>2</v>
      </c>
      <c r="C29">
        <v>1</v>
      </c>
    </row>
    <row r="30" spans="1:18" x14ac:dyDescent="0.25">
      <c r="B30">
        <v>1</v>
      </c>
      <c r="C30">
        <v>0.5</v>
      </c>
    </row>
    <row r="31" spans="1:18" x14ac:dyDescent="0.25">
      <c r="B31">
        <v>0</v>
      </c>
      <c r="C31">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C9" sqref="C9"/>
    </sheetView>
  </sheetViews>
  <sheetFormatPr baseColWidth="10" defaultRowHeight="15.75" x14ac:dyDescent="0.25"/>
  <cols>
    <col min="4" max="4" width="33" customWidth="1"/>
  </cols>
  <sheetData>
    <row r="1" spans="1:21" x14ac:dyDescent="0.25">
      <c r="A1" s="8" t="s">
        <v>257</v>
      </c>
      <c r="B1" s="8" t="s">
        <v>258</v>
      </c>
      <c r="C1" s="8" t="s">
        <v>259</v>
      </c>
      <c r="D1" s="8" t="s">
        <v>337</v>
      </c>
      <c r="E1" s="8" t="s">
        <v>249</v>
      </c>
      <c r="F1" s="8" t="s">
        <v>250</v>
      </c>
      <c r="G1" s="8" t="s">
        <v>251</v>
      </c>
      <c r="H1" s="8" t="s">
        <v>14</v>
      </c>
      <c r="I1" s="8" t="s">
        <v>18</v>
      </c>
      <c r="J1" s="8" t="s">
        <v>22</v>
      </c>
      <c r="K1" s="8" t="s">
        <v>24</v>
      </c>
      <c r="L1" s="8" t="s">
        <v>26</v>
      </c>
      <c r="M1" s="8" t="s">
        <v>28</v>
      </c>
      <c r="N1" s="8" t="s">
        <v>30</v>
      </c>
      <c r="O1" s="8" t="s">
        <v>253</v>
      </c>
      <c r="P1" s="8" t="s">
        <v>252</v>
      </c>
      <c r="Q1" s="8" t="s">
        <v>32</v>
      </c>
      <c r="R1" s="8" t="s">
        <v>34</v>
      </c>
      <c r="S1" s="8" t="s">
        <v>36</v>
      </c>
      <c r="T1" s="8" t="s">
        <v>38</v>
      </c>
      <c r="U1" s="8" t="s">
        <v>40</v>
      </c>
    </row>
    <row r="2" spans="1:21" x14ac:dyDescent="0.25">
      <c r="A2" s="5" t="s">
        <v>268</v>
      </c>
      <c r="B2" s="5">
        <v>1</v>
      </c>
      <c r="C2" s="5">
        <v>1</v>
      </c>
      <c r="D2" s="6" t="s">
        <v>269</v>
      </c>
      <c r="E2" s="9">
        <v>0</v>
      </c>
      <c r="F2" s="9" t="s">
        <v>256</v>
      </c>
      <c r="G2" s="9">
        <v>0</v>
      </c>
      <c r="H2" s="9">
        <v>0</v>
      </c>
      <c r="I2" s="9">
        <v>1</v>
      </c>
      <c r="J2" s="9">
        <v>0</v>
      </c>
      <c r="K2" s="9">
        <v>1</v>
      </c>
      <c r="L2" s="9">
        <v>0</v>
      </c>
      <c r="M2" s="9">
        <v>0</v>
      </c>
      <c r="N2" s="9">
        <v>0</v>
      </c>
      <c r="O2" s="9">
        <v>0</v>
      </c>
      <c r="P2" s="9">
        <v>0</v>
      </c>
      <c r="Q2" s="9">
        <v>1</v>
      </c>
      <c r="R2" s="9">
        <v>0</v>
      </c>
      <c r="S2" s="9" t="s">
        <v>256</v>
      </c>
      <c r="T2" s="9">
        <v>0</v>
      </c>
      <c r="U2" s="9" t="s">
        <v>256</v>
      </c>
    </row>
    <row r="3" spans="1:21" x14ac:dyDescent="0.25">
      <c r="A3" s="5" t="s">
        <v>268</v>
      </c>
      <c r="B3" s="5">
        <v>1</v>
      </c>
      <c r="C3" s="5">
        <v>2</v>
      </c>
      <c r="D3" s="6" t="s">
        <v>271</v>
      </c>
      <c r="E3" s="9"/>
      <c r="F3" s="9"/>
      <c r="G3" s="9"/>
      <c r="H3" s="9"/>
      <c r="I3" s="9"/>
      <c r="J3" s="9"/>
      <c r="K3" s="9"/>
      <c r="L3" s="9"/>
      <c r="M3" s="9"/>
      <c r="N3" s="9"/>
      <c r="O3" s="9"/>
      <c r="P3" s="9"/>
      <c r="Q3" s="9"/>
      <c r="R3" s="9"/>
      <c r="S3" s="9"/>
      <c r="T3" s="9"/>
      <c r="U3" s="9"/>
    </row>
    <row r="4" spans="1:21" ht="26.25" x14ac:dyDescent="0.25">
      <c r="A4" s="5" t="s">
        <v>273</v>
      </c>
      <c r="B4" s="5">
        <v>2</v>
      </c>
      <c r="C4" s="5">
        <v>6</v>
      </c>
      <c r="D4" s="6" t="s">
        <v>274</v>
      </c>
      <c r="E4" s="9">
        <v>1</v>
      </c>
      <c r="F4" s="9">
        <v>1</v>
      </c>
      <c r="G4" s="9">
        <v>1</v>
      </c>
      <c r="H4" s="9">
        <v>1</v>
      </c>
      <c r="I4" s="9">
        <v>0</v>
      </c>
      <c r="J4" s="9">
        <v>1</v>
      </c>
      <c r="K4" s="9">
        <v>1</v>
      </c>
      <c r="L4" s="9">
        <v>1</v>
      </c>
      <c r="M4" s="9">
        <v>1</v>
      </c>
      <c r="N4" s="9">
        <v>0</v>
      </c>
      <c r="O4" s="9" t="s">
        <v>256</v>
      </c>
      <c r="P4" s="9">
        <v>0</v>
      </c>
      <c r="Q4" s="9">
        <v>1</v>
      </c>
      <c r="R4" s="9">
        <v>1</v>
      </c>
      <c r="S4" s="9">
        <v>1</v>
      </c>
      <c r="T4" s="9">
        <v>0</v>
      </c>
      <c r="U4" s="9">
        <v>1</v>
      </c>
    </row>
    <row r="5" spans="1:21" x14ac:dyDescent="0.25">
      <c r="A5" s="5" t="s">
        <v>273</v>
      </c>
      <c r="B5" s="5">
        <v>3</v>
      </c>
      <c r="C5" s="5">
        <v>1</v>
      </c>
      <c r="D5" s="6" t="s">
        <v>334</v>
      </c>
      <c r="E5" s="9" t="s">
        <v>256</v>
      </c>
      <c r="F5" s="9">
        <v>1</v>
      </c>
      <c r="G5" s="9">
        <v>0</v>
      </c>
      <c r="H5" s="9">
        <v>1</v>
      </c>
      <c r="I5" s="9">
        <v>0</v>
      </c>
      <c r="J5" s="9" t="s">
        <v>256</v>
      </c>
      <c r="K5" s="9" t="s">
        <v>256</v>
      </c>
      <c r="L5" s="9" t="s">
        <v>256</v>
      </c>
      <c r="M5" s="9" t="s">
        <v>256</v>
      </c>
      <c r="N5" s="9" t="s">
        <v>256</v>
      </c>
      <c r="O5" s="9" t="s">
        <v>256</v>
      </c>
      <c r="P5" s="9" t="s">
        <v>256</v>
      </c>
      <c r="Q5" s="9" t="s">
        <v>256</v>
      </c>
      <c r="R5" s="9">
        <v>1</v>
      </c>
      <c r="S5" s="9">
        <v>1</v>
      </c>
      <c r="T5" s="9">
        <v>1</v>
      </c>
      <c r="U5" s="9" t="s">
        <v>256</v>
      </c>
    </row>
    <row r="6" spans="1:21" x14ac:dyDescent="0.25">
      <c r="A6" s="5" t="s">
        <v>273</v>
      </c>
      <c r="B6" s="5">
        <v>5</v>
      </c>
      <c r="C6" s="5">
        <v>13</v>
      </c>
      <c r="D6" s="6" t="s">
        <v>218</v>
      </c>
      <c r="E6" s="9">
        <v>1</v>
      </c>
      <c r="F6" s="9">
        <v>1</v>
      </c>
      <c r="G6" s="9">
        <v>0</v>
      </c>
      <c r="H6" s="9" t="s">
        <v>256</v>
      </c>
      <c r="I6" s="9">
        <v>0</v>
      </c>
      <c r="J6" s="9">
        <v>1</v>
      </c>
      <c r="K6" s="9">
        <v>1</v>
      </c>
      <c r="L6" s="9">
        <v>0</v>
      </c>
      <c r="M6" s="9">
        <v>0</v>
      </c>
      <c r="N6" s="9">
        <v>0</v>
      </c>
      <c r="O6" s="9">
        <v>1</v>
      </c>
      <c r="P6" s="9">
        <v>1</v>
      </c>
      <c r="Q6" s="9">
        <v>1</v>
      </c>
      <c r="R6" s="9">
        <v>1</v>
      </c>
      <c r="S6" s="9">
        <v>0</v>
      </c>
      <c r="T6" s="9">
        <v>0</v>
      </c>
      <c r="U6" s="9" t="s">
        <v>256</v>
      </c>
    </row>
    <row r="7" spans="1:21" ht="26.25" x14ac:dyDescent="0.25">
      <c r="A7" s="5" t="s">
        <v>273</v>
      </c>
      <c r="B7" s="5">
        <v>9</v>
      </c>
      <c r="C7" s="5">
        <v>1</v>
      </c>
      <c r="D7" s="6" t="s">
        <v>280</v>
      </c>
      <c r="E7" s="9" t="s">
        <v>256</v>
      </c>
      <c r="F7" s="9" t="s">
        <v>256</v>
      </c>
      <c r="G7" s="9">
        <v>1</v>
      </c>
      <c r="H7" s="9">
        <v>0</v>
      </c>
      <c r="I7" s="9">
        <v>0</v>
      </c>
      <c r="J7" s="9">
        <v>0</v>
      </c>
      <c r="K7" s="9">
        <v>0</v>
      </c>
      <c r="L7" s="9">
        <v>0</v>
      </c>
      <c r="M7" s="9">
        <v>1</v>
      </c>
      <c r="N7" s="9">
        <v>0</v>
      </c>
      <c r="O7" s="9">
        <v>0</v>
      </c>
      <c r="P7" s="9">
        <v>0</v>
      </c>
      <c r="Q7" s="9" t="s">
        <v>256</v>
      </c>
      <c r="R7" s="9" t="s">
        <v>256</v>
      </c>
      <c r="S7" s="9" t="s">
        <v>256</v>
      </c>
      <c r="T7" s="9" t="s">
        <v>256</v>
      </c>
      <c r="U7" s="9">
        <v>0</v>
      </c>
    </row>
    <row r="8" spans="1:21" ht="26.25" x14ac:dyDescent="0.25">
      <c r="A8" s="5" t="s">
        <v>273</v>
      </c>
      <c r="B8" s="5">
        <v>12</v>
      </c>
      <c r="C8" s="5">
        <v>103</v>
      </c>
      <c r="D8" s="6" t="s">
        <v>413</v>
      </c>
      <c r="E8" s="9">
        <v>1</v>
      </c>
      <c r="F8" s="9">
        <v>1</v>
      </c>
      <c r="G8" s="9">
        <v>1</v>
      </c>
      <c r="H8" s="9">
        <v>1</v>
      </c>
      <c r="I8" s="9">
        <v>0</v>
      </c>
      <c r="J8" s="9">
        <v>1</v>
      </c>
      <c r="K8" s="9">
        <v>1</v>
      </c>
      <c r="L8" s="9" t="s">
        <v>256</v>
      </c>
      <c r="M8" s="9">
        <v>1</v>
      </c>
      <c r="N8" s="9">
        <v>0</v>
      </c>
      <c r="O8" s="9">
        <v>0</v>
      </c>
      <c r="P8" s="9">
        <v>0</v>
      </c>
      <c r="Q8" s="9">
        <v>1</v>
      </c>
      <c r="R8" s="9" t="s">
        <v>256</v>
      </c>
      <c r="S8" s="9">
        <v>1</v>
      </c>
      <c r="T8" s="9">
        <v>1</v>
      </c>
      <c r="U8" s="9" t="s">
        <v>256</v>
      </c>
    </row>
    <row r="9" spans="1:21" ht="26.25" x14ac:dyDescent="0.25">
      <c r="A9" s="5" t="s">
        <v>273</v>
      </c>
      <c r="B9" s="5">
        <v>14</v>
      </c>
      <c r="C9" s="5">
        <v>4</v>
      </c>
      <c r="D9" s="6" t="s">
        <v>335</v>
      </c>
      <c r="E9" s="9">
        <v>1</v>
      </c>
      <c r="F9" s="9">
        <v>1</v>
      </c>
      <c r="G9" s="9">
        <v>1</v>
      </c>
      <c r="H9" s="9">
        <v>1</v>
      </c>
      <c r="I9" s="9">
        <v>1</v>
      </c>
      <c r="J9" s="9">
        <v>0</v>
      </c>
      <c r="K9" s="9">
        <v>1</v>
      </c>
      <c r="L9" s="9">
        <v>1</v>
      </c>
      <c r="M9" s="9">
        <v>1</v>
      </c>
      <c r="N9" s="9">
        <v>1</v>
      </c>
      <c r="O9" s="9">
        <v>0</v>
      </c>
      <c r="P9" s="9">
        <v>0</v>
      </c>
      <c r="Q9" s="9">
        <v>1</v>
      </c>
      <c r="R9" s="9">
        <v>1</v>
      </c>
      <c r="S9" s="9">
        <v>1</v>
      </c>
      <c r="T9" s="9">
        <v>1</v>
      </c>
      <c r="U9" s="9">
        <v>0</v>
      </c>
    </row>
    <row r="10" spans="1:21" x14ac:dyDescent="0.25">
      <c r="A10" s="5" t="s">
        <v>285</v>
      </c>
      <c r="B10" s="5">
        <v>6</v>
      </c>
      <c r="C10" s="5">
        <v>1</v>
      </c>
      <c r="D10" s="7" t="s">
        <v>106</v>
      </c>
      <c r="E10" s="9">
        <v>1</v>
      </c>
      <c r="F10" s="9">
        <v>1</v>
      </c>
      <c r="G10" s="9">
        <v>0</v>
      </c>
      <c r="H10" s="9">
        <v>1</v>
      </c>
      <c r="I10" s="9">
        <v>1</v>
      </c>
      <c r="J10" s="9">
        <v>1</v>
      </c>
      <c r="K10" s="9" t="s">
        <v>256</v>
      </c>
      <c r="L10" s="9" t="s">
        <v>256</v>
      </c>
      <c r="M10" s="9" t="s">
        <v>256</v>
      </c>
      <c r="N10" s="9" t="s">
        <v>256</v>
      </c>
      <c r="O10" s="9">
        <v>1</v>
      </c>
      <c r="P10" s="9" t="s">
        <v>256</v>
      </c>
      <c r="Q10" s="9" t="s">
        <v>256</v>
      </c>
      <c r="R10" s="9" t="s">
        <v>256</v>
      </c>
      <c r="S10" s="9">
        <v>0</v>
      </c>
      <c r="T10" s="9">
        <v>0</v>
      </c>
      <c r="U10" s="9">
        <v>0</v>
      </c>
    </row>
    <row r="11" spans="1:21" ht="26.25" x14ac:dyDescent="0.25">
      <c r="A11" s="5" t="s">
        <v>273</v>
      </c>
      <c r="B11" s="5">
        <v>11</v>
      </c>
      <c r="C11" s="5">
        <v>12</v>
      </c>
      <c r="D11" s="6" t="s">
        <v>287</v>
      </c>
      <c r="E11" s="9"/>
      <c r="F11" s="9"/>
      <c r="G11" s="9"/>
      <c r="H11" s="9"/>
      <c r="I11" s="9"/>
      <c r="J11" s="9"/>
      <c r="K11" s="9"/>
      <c r="L11" s="9"/>
      <c r="M11" s="9"/>
      <c r="N11" s="9"/>
      <c r="O11" s="9"/>
      <c r="P11" s="9"/>
      <c r="Q11" s="9"/>
      <c r="R11" s="9"/>
      <c r="S11" s="9"/>
      <c r="T11" s="9"/>
      <c r="U11" s="9"/>
    </row>
    <row r="12" spans="1:21" x14ac:dyDescent="0.25">
      <c r="A12" s="5" t="s">
        <v>288</v>
      </c>
      <c r="B12" s="5">
        <v>16</v>
      </c>
      <c r="C12" s="5">
        <v>101</v>
      </c>
      <c r="D12" s="6" t="s">
        <v>289</v>
      </c>
      <c r="E12" s="9">
        <v>0</v>
      </c>
      <c r="F12" s="9">
        <v>1</v>
      </c>
      <c r="G12" s="9">
        <v>0</v>
      </c>
      <c r="H12" s="9">
        <v>1</v>
      </c>
      <c r="I12" s="9">
        <v>0</v>
      </c>
      <c r="J12" s="9">
        <v>1</v>
      </c>
      <c r="K12" s="9">
        <v>1</v>
      </c>
      <c r="L12" s="9">
        <v>1</v>
      </c>
      <c r="M12" s="9" t="s">
        <v>256</v>
      </c>
      <c r="N12" s="9" t="s">
        <v>256</v>
      </c>
      <c r="O12" s="9" t="s">
        <v>256</v>
      </c>
      <c r="P12" s="9">
        <v>0</v>
      </c>
      <c r="Q12" s="9">
        <v>1</v>
      </c>
      <c r="R12" s="9">
        <v>1</v>
      </c>
      <c r="S12" s="9">
        <v>1</v>
      </c>
      <c r="T12" s="9">
        <v>1</v>
      </c>
      <c r="U12" s="9" t="s">
        <v>256</v>
      </c>
    </row>
    <row r="13" spans="1:21" x14ac:dyDescent="0.25">
      <c r="A13" s="5" t="s">
        <v>336</v>
      </c>
      <c r="B13" s="5">
        <v>17</v>
      </c>
      <c r="C13" s="5">
        <v>1</v>
      </c>
      <c r="D13" s="6" t="s">
        <v>292</v>
      </c>
      <c r="E13" s="9"/>
      <c r="F13" s="9"/>
      <c r="G13" s="9"/>
      <c r="H13" s="9"/>
      <c r="I13" s="9"/>
      <c r="J13" s="9"/>
      <c r="K13" s="9"/>
      <c r="L13" s="9"/>
      <c r="M13" s="9"/>
      <c r="N13" s="9"/>
      <c r="O13" s="9"/>
      <c r="P13" s="9"/>
      <c r="Q13" s="9"/>
      <c r="R13" s="9"/>
      <c r="S13" s="9"/>
      <c r="T13" s="9"/>
      <c r="U13" s="9"/>
    </row>
    <row r="14" spans="1:21" x14ac:dyDescent="0.25">
      <c r="A14" s="5" t="s">
        <v>336</v>
      </c>
      <c r="B14" s="5">
        <v>19</v>
      </c>
      <c r="C14" s="5">
        <v>1</v>
      </c>
      <c r="D14" s="6" t="s">
        <v>295</v>
      </c>
      <c r="E14" s="9">
        <v>1</v>
      </c>
      <c r="F14" s="9">
        <v>1</v>
      </c>
      <c r="G14" s="9">
        <v>1</v>
      </c>
      <c r="H14" s="9">
        <v>0</v>
      </c>
      <c r="I14" s="9">
        <v>0</v>
      </c>
      <c r="J14" s="9">
        <v>1</v>
      </c>
      <c r="K14" s="9">
        <v>0</v>
      </c>
      <c r="L14" s="9">
        <v>0</v>
      </c>
      <c r="M14" s="9">
        <v>0</v>
      </c>
      <c r="N14" s="9">
        <v>0</v>
      </c>
      <c r="O14" s="9">
        <v>0</v>
      </c>
      <c r="P14" s="9">
        <v>0</v>
      </c>
      <c r="Q14" s="9">
        <v>1</v>
      </c>
      <c r="R14" s="9">
        <v>1</v>
      </c>
      <c r="S14" s="9">
        <v>1</v>
      </c>
      <c r="T14" s="9">
        <v>0</v>
      </c>
      <c r="U14" s="9">
        <v>0</v>
      </c>
    </row>
    <row r="15" spans="1:21" x14ac:dyDescent="0.25">
      <c r="A15" s="5" t="s">
        <v>297</v>
      </c>
      <c r="B15" s="5">
        <v>51</v>
      </c>
      <c r="C15" s="5">
        <v>1</v>
      </c>
      <c r="D15" s="6" t="s">
        <v>298</v>
      </c>
      <c r="E15" s="9" t="s">
        <v>256</v>
      </c>
      <c r="F15" s="9">
        <v>0</v>
      </c>
      <c r="G15" s="9">
        <v>1</v>
      </c>
      <c r="H15" s="9" t="s">
        <v>256</v>
      </c>
      <c r="I15" s="9">
        <v>1</v>
      </c>
      <c r="J15" s="9" t="s">
        <v>256</v>
      </c>
      <c r="K15" s="9" t="s">
        <v>256</v>
      </c>
      <c r="L15" s="9" t="s">
        <v>256</v>
      </c>
      <c r="M15" s="9" t="s">
        <v>256</v>
      </c>
      <c r="N15" s="9" t="s">
        <v>256</v>
      </c>
      <c r="O15" s="9">
        <v>1</v>
      </c>
      <c r="P15" s="9" t="s">
        <v>256</v>
      </c>
      <c r="Q15" s="9">
        <v>1</v>
      </c>
      <c r="R15" s="9">
        <v>1</v>
      </c>
      <c r="S15" s="9" t="s">
        <v>256</v>
      </c>
      <c r="T15" s="9" t="s">
        <v>256</v>
      </c>
      <c r="U15" s="9" t="s">
        <v>256</v>
      </c>
    </row>
    <row r="16" spans="1:21" ht="26.25" x14ac:dyDescent="0.25">
      <c r="A16" s="5" t="s">
        <v>297</v>
      </c>
      <c r="B16" s="5">
        <v>61</v>
      </c>
      <c r="C16" s="5">
        <v>1</v>
      </c>
      <c r="D16" s="6" t="s">
        <v>300</v>
      </c>
      <c r="E16" s="9">
        <v>1</v>
      </c>
      <c r="F16" s="9">
        <v>1</v>
      </c>
      <c r="G16" s="9">
        <v>1</v>
      </c>
      <c r="H16" s="9">
        <v>1</v>
      </c>
      <c r="I16" s="9">
        <v>1</v>
      </c>
      <c r="J16" s="9">
        <v>1</v>
      </c>
      <c r="K16" s="9">
        <v>1</v>
      </c>
      <c r="L16" s="9">
        <v>1</v>
      </c>
      <c r="M16" s="9">
        <v>1</v>
      </c>
      <c r="N16" s="9" t="s">
        <v>256</v>
      </c>
      <c r="O16" s="9">
        <v>1</v>
      </c>
      <c r="P16" s="9">
        <v>1</v>
      </c>
      <c r="Q16" s="9" t="s">
        <v>256</v>
      </c>
      <c r="R16" s="9">
        <v>1</v>
      </c>
      <c r="S16" s="9">
        <v>1</v>
      </c>
      <c r="T16" s="9">
        <v>1</v>
      </c>
      <c r="U16" s="9" t="s">
        <v>256</v>
      </c>
    </row>
    <row r="17" spans="1:21" x14ac:dyDescent="0.25">
      <c r="A17" s="5" t="s">
        <v>297</v>
      </c>
      <c r="B17" s="5">
        <v>70</v>
      </c>
      <c r="C17" s="5">
        <v>1</v>
      </c>
      <c r="D17" s="6" t="s">
        <v>302</v>
      </c>
      <c r="E17" s="9">
        <v>1</v>
      </c>
      <c r="F17" s="9">
        <v>1</v>
      </c>
      <c r="G17" s="9">
        <v>0</v>
      </c>
      <c r="H17" s="9">
        <v>1</v>
      </c>
      <c r="I17" s="9">
        <v>0</v>
      </c>
      <c r="J17" s="9">
        <v>1</v>
      </c>
      <c r="K17" s="9">
        <v>1</v>
      </c>
      <c r="L17" s="9">
        <v>0</v>
      </c>
      <c r="M17" s="9">
        <v>1</v>
      </c>
      <c r="N17" s="9">
        <v>0</v>
      </c>
      <c r="O17" s="9">
        <v>0</v>
      </c>
      <c r="P17" s="9">
        <v>0</v>
      </c>
      <c r="Q17" s="9" t="s">
        <v>256</v>
      </c>
      <c r="R17" s="9">
        <v>1</v>
      </c>
      <c r="S17" s="9">
        <v>1</v>
      </c>
      <c r="T17" s="9">
        <v>1</v>
      </c>
      <c r="U17" s="9" t="s">
        <v>256</v>
      </c>
    </row>
    <row r="18" spans="1:21" ht="26.25" x14ac:dyDescent="0.25">
      <c r="A18" s="5" t="s">
        <v>305</v>
      </c>
      <c r="B18" s="5">
        <v>27</v>
      </c>
      <c r="C18" s="5">
        <v>1</v>
      </c>
      <c r="D18" s="6" t="s">
        <v>306</v>
      </c>
      <c r="E18" s="9">
        <v>1</v>
      </c>
      <c r="F18" s="9">
        <v>1</v>
      </c>
      <c r="G18" s="9">
        <v>1</v>
      </c>
      <c r="H18" s="9">
        <v>1</v>
      </c>
      <c r="I18" s="9">
        <v>1</v>
      </c>
      <c r="J18" s="9" t="s">
        <v>256</v>
      </c>
      <c r="K18" s="9" t="s">
        <v>256</v>
      </c>
      <c r="L18" s="9">
        <v>0</v>
      </c>
      <c r="M18" s="9">
        <v>1</v>
      </c>
      <c r="N18" s="9">
        <v>0</v>
      </c>
      <c r="O18" s="9">
        <v>1</v>
      </c>
      <c r="P18" s="9" t="s">
        <v>256</v>
      </c>
      <c r="Q18" s="9">
        <v>1</v>
      </c>
      <c r="R18" s="9">
        <v>1</v>
      </c>
      <c r="S18" s="9">
        <v>1</v>
      </c>
      <c r="T18" s="9">
        <v>1</v>
      </c>
      <c r="U18" s="9" t="s">
        <v>256</v>
      </c>
    </row>
    <row r="19" spans="1:21" ht="26.25" x14ac:dyDescent="0.25">
      <c r="A19" s="5" t="s">
        <v>305</v>
      </c>
      <c r="B19" s="5">
        <v>29</v>
      </c>
      <c r="C19" s="5">
        <v>0</v>
      </c>
      <c r="D19" s="6" t="s">
        <v>308</v>
      </c>
      <c r="E19" s="9">
        <v>1</v>
      </c>
      <c r="F19" s="9">
        <v>1</v>
      </c>
      <c r="G19" s="9">
        <v>0</v>
      </c>
      <c r="H19" s="9">
        <v>1</v>
      </c>
      <c r="I19" s="9">
        <v>0</v>
      </c>
      <c r="J19" s="9">
        <v>1</v>
      </c>
      <c r="K19" s="9">
        <v>1</v>
      </c>
      <c r="L19" s="9">
        <v>1</v>
      </c>
      <c r="M19" s="9">
        <v>1</v>
      </c>
      <c r="N19" s="9">
        <v>1</v>
      </c>
      <c r="O19" s="9">
        <v>0</v>
      </c>
      <c r="P19" s="9">
        <v>0</v>
      </c>
      <c r="Q19" s="9">
        <v>1</v>
      </c>
      <c r="R19" s="9">
        <v>1</v>
      </c>
      <c r="S19" s="9">
        <v>0</v>
      </c>
      <c r="T19" s="9">
        <v>1</v>
      </c>
      <c r="U19" s="9">
        <v>1</v>
      </c>
    </row>
    <row r="20" spans="1:21" ht="26.25" x14ac:dyDescent="0.25">
      <c r="A20" s="5" t="s">
        <v>305</v>
      </c>
      <c r="B20" s="5">
        <v>66</v>
      </c>
      <c r="C20" s="5">
        <v>1</v>
      </c>
      <c r="D20" s="6" t="s">
        <v>310</v>
      </c>
      <c r="E20" s="9">
        <v>1</v>
      </c>
      <c r="F20" s="9">
        <v>1</v>
      </c>
      <c r="G20" s="9">
        <v>0</v>
      </c>
      <c r="H20" s="9">
        <v>1</v>
      </c>
      <c r="I20" s="9">
        <v>0</v>
      </c>
      <c r="J20" s="9">
        <v>1</v>
      </c>
      <c r="K20" s="9">
        <v>1</v>
      </c>
      <c r="L20" s="9">
        <v>1</v>
      </c>
      <c r="M20" s="9">
        <v>1</v>
      </c>
      <c r="N20" s="9">
        <v>1</v>
      </c>
      <c r="O20" s="9">
        <v>0</v>
      </c>
      <c r="P20" s="9">
        <v>0</v>
      </c>
      <c r="Q20" s="9">
        <v>1</v>
      </c>
      <c r="R20" s="9">
        <v>0</v>
      </c>
      <c r="S20" s="9">
        <v>0</v>
      </c>
      <c r="T20" s="9">
        <v>1</v>
      </c>
      <c r="U20" s="9">
        <v>1</v>
      </c>
    </row>
    <row r="21" spans="1:21" x14ac:dyDescent="0.25">
      <c r="A21" s="5" t="s">
        <v>311</v>
      </c>
      <c r="B21" s="5">
        <v>89</v>
      </c>
      <c r="C21" s="5">
        <v>2</v>
      </c>
      <c r="D21" s="6" t="s">
        <v>312</v>
      </c>
      <c r="E21" s="9" t="s">
        <v>256</v>
      </c>
      <c r="F21" s="9">
        <v>0</v>
      </c>
      <c r="G21" s="9">
        <v>0</v>
      </c>
      <c r="H21" s="9">
        <v>1</v>
      </c>
      <c r="I21" s="9">
        <v>0</v>
      </c>
      <c r="J21" s="9">
        <v>1</v>
      </c>
      <c r="K21" s="9">
        <v>1</v>
      </c>
      <c r="L21" s="9">
        <v>0</v>
      </c>
      <c r="M21" s="9">
        <v>0</v>
      </c>
      <c r="N21" s="9" t="s">
        <v>256</v>
      </c>
      <c r="O21" s="9" t="s">
        <v>256</v>
      </c>
      <c r="P21" s="9">
        <v>0</v>
      </c>
      <c r="Q21" s="9" t="s">
        <v>256</v>
      </c>
      <c r="R21" s="9">
        <v>0</v>
      </c>
      <c r="S21" s="9">
        <v>0</v>
      </c>
      <c r="T21" s="9">
        <v>0</v>
      </c>
      <c r="U21" s="9" t="s">
        <v>256</v>
      </c>
    </row>
    <row r="22" spans="1:21" x14ac:dyDescent="0.25">
      <c r="A22" s="5" t="s">
        <v>311</v>
      </c>
      <c r="B22" s="5">
        <v>98</v>
      </c>
      <c r="C22" s="5">
        <v>1</v>
      </c>
      <c r="D22" s="6" t="s">
        <v>313</v>
      </c>
      <c r="E22" s="9">
        <v>1</v>
      </c>
      <c r="F22" s="9">
        <v>1</v>
      </c>
      <c r="G22" s="9">
        <v>1</v>
      </c>
      <c r="H22" s="9">
        <v>1</v>
      </c>
      <c r="I22" s="9">
        <v>1</v>
      </c>
      <c r="J22" s="9">
        <v>0</v>
      </c>
      <c r="K22" s="9">
        <v>0</v>
      </c>
      <c r="L22" s="9">
        <v>0</v>
      </c>
      <c r="M22" s="9" t="s">
        <v>256</v>
      </c>
      <c r="N22" s="9">
        <v>0</v>
      </c>
      <c r="O22" s="9">
        <v>1</v>
      </c>
      <c r="P22" s="9">
        <v>1</v>
      </c>
      <c r="Q22" s="9">
        <v>1</v>
      </c>
      <c r="R22" s="9">
        <v>1</v>
      </c>
      <c r="S22" s="9">
        <v>1</v>
      </c>
      <c r="T22" s="9">
        <v>1</v>
      </c>
      <c r="U22" s="9" t="s">
        <v>256</v>
      </c>
    </row>
    <row r="23" spans="1:21" x14ac:dyDescent="0.25">
      <c r="A23" s="5" t="s">
        <v>311</v>
      </c>
      <c r="B23" s="5">
        <v>98</v>
      </c>
      <c r="C23" s="5">
        <v>2</v>
      </c>
      <c r="D23" s="6" t="s">
        <v>315</v>
      </c>
      <c r="E23" s="9" t="s">
        <v>256</v>
      </c>
      <c r="F23" s="9" t="s">
        <v>256</v>
      </c>
      <c r="G23" s="9">
        <v>0</v>
      </c>
      <c r="H23" s="9">
        <v>1</v>
      </c>
      <c r="I23" s="9">
        <v>1</v>
      </c>
      <c r="J23" s="9">
        <v>1</v>
      </c>
      <c r="K23" s="9">
        <v>1</v>
      </c>
      <c r="L23" s="9">
        <v>0</v>
      </c>
      <c r="M23" s="9">
        <v>1</v>
      </c>
      <c r="N23" s="9">
        <v>0</v>
      </c>
      <c r="O23" s="9">
        <v>0</v>
      </c>
      <c r="P23" s="9">
        <v>0</v>
      </c>
      <c r="Q23" s="9">
        <v>1</v>
      </c>
      <c r="R23" s="9" t="s">
        <v>256</v>
      </c>
      <c r="S23" s="9" t="s">
        <v>256</v>
      </c>
      <c r="T23" s="9" t="s">
        <v>256</v>
      </c>
      <c r="U23" s="9">
        <v>1</v>
      </c>
    </row>
    <row r="24" spans="1:21" x14ac:dyDescent="0.25">
      <c r="A24" s="5" t="s">
        <v>317</v>
      </c>
      <c r="B24" s="5" t="s">
        <v>318</v>
      </c>
      <c r="C24" s="5" t="s">
        <v>318</v>
      </c>
      <c r="D24" s="6" t="s">
        <v>319</v>
      </c>
      <c r="E24" s="9">
        <v>1</v>
      </c>
      <c r="F24" s="9">
        <v>1</v>
      </c>
      <c r="G24" s="9">
        <v>0</v>
      </c>
      <c r="H24" s="9">
        <v>1</v>
      </c>
      <c r="I24" s="9">
        <v>0</v>
      </c>
      <c r="J24" s="9" t="s">
        <v>256</v>
      </c>
      <c r="K24" s="9">
        <v>1</v>
      </c>
      <c r="L24" s="9">
        <v>1</v>
      </c>
      <c r="M24" s="9" t="s">
        <v>256</v>
      </c>
      <c r="N24" s="9">
        <v>0</v>
      </c>
      <c r="O24" s="9">
        <v>0</v>
      </c>
      <c r="P24" s="9">
        <v>0</v>
      </c>
      <c r="Q24" s="9" t="s">
        <v>256</v>
      </c>
      <c r="R24" s="9" t="s">
        <v>256</v>
      </c>
      <c r="S24" s="9">
        <v>1</v>
      </c>
      <c r="T24" s="9">
        <v>1</v>
      </c>
      <c r="U24" s="9" t="s">
        <v>256</v>
      </c>
    </row>
    <row r="25" spans="1:21" ht="26.25" x14ac:dyDescent="0.25">
      <c r="A25" s="5" t="s">
        <v>317</v>
      </c>
      <c r="B25" s="5" t="s">
        <v>318</v>
      </c>
      <c r="C25" s="5" t="s">
        <v>318</v>
      </c>
      <c r="D25" s="10" t="s">
        <v>321</v>
      </c>
      <c r="E25" s="9" t="s">
        <v>256</v>
      </c>
      <c r="F25" s="9">
        <v>1</v>
      </c>
      <c r="G25" s="9">
        <v>0</v>
      </c>
      <c r="H25" s="9">
        <v>1</v>
      </c>
      <c r="I25" s="9">
        <v>0</v>
      </c>
      <c r="J25" s="9">
        <v>1</v>
      </c>
      <c r="K25" s="9">
        <v>1</v>
      </c>
      <c r="L25" s="9">
        <v>1</v>
      </c>
      <c r="M25" s="9">
        <v>1</v>
      </c>
      <c r="N25" s="9">
        <v>1</v>
      </c>
      <c r="O25" s="9">
        <v>0</v>
      </c>
      <c r="P25" s="9">
        <v>1</v>
      </c>
      <c r="Q25" s="9">
        <v>1</v>
      </c>
      <c r="R25" s="9">
        <v>1</v>
      </c>
      <c r="S25" s="9">
        <v>1</v>
      </c>
      <c r="T25" s="9" t="s">
        <v>256</v>
      </c>
      <c r="U25" s="9" t="s">
        <v>256</v>
      </c>
    </row>
    <row r="26" spans="1:21" x14ac:dyDescent="0.25">
      <c r="A26" s="5" t="s">
        <v>322</v>
      </c>
      <c r="B26" s="5" t="s">
        <v>318</v>
      </c>
      <c r="C26" s="5" t="s">
        <v>318</v>
      </c>
      <c r="D26" s="6" t="s">
        <v>323</v>
      </c>
      <c r="E26" s="9">
        <v>1</v>
      </c>
      <c r="F26" s="9">
        <v>1</v>
      </c>
      <c r="G26" s="9">
        <v>0</v>
      </c>
      <c r="H26" s="9">
        <v>1</v>
      </c>
      <c r="I26" s="9">
        <v>0</v>
      </c>
      <c r="J26" s="9">
        <v>1</v>
      </c>
      <c r="K26" s="9">
        <v>1</v>
      </c>
      <c r="L26" s="9">
        <v>0</v>
      </c>
      <c r="M26" s="9">
        <v>1</v>
      </c>
      <c r="N26" s="9">
        <v>0</v>
      </c>
      <c r="O26" s="9">
        <v>0</v>
      </c>
      <c r="P26" s="9">
        <v>0</v>
      </c>
      <c r="Q26" s="9">
        <v>1</v>
      </c>
      <c r="R26" s="9">
        <v>1</v>
      </c>
      <c r="S26" s="9">
        <v>1</v>
      </c>
      <c r="T26" s="9">
        <v>1</v>
      </c>
      <c r="U26" s="9" t="s">
        <v>256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workbookViewId="0">
      <selection activeCell="I9" sqref="I9"/>
    </sheetView>
  </sheetViews>
  <sheetFormatPr baseColWidth="10" defaultRowHeight="15.75" x14ac:dyDescent="0.25"/>
  <cols>
    <col min="2" max="2" width="8" customWidth="1"/>
    <col min="3" max="3" width="6.875" customWidth="1"/>
    <col min="4" max="4" width="48.625" customWidth="1"/>
    <col min="5" max="5" width="9.625" customWidth="1"/>
    <col min="6" max="6" width="8.875" customWidth="1"/>
    <col min="7" max="7" width="12.5" customWidth="1"/>
    <col min="8" max="8" width="14" customWidth="1"/>
    <col min="9" max="9" width="8" customWidth="1"/>
    <col min="10" max="10" width="10.625" customWidth="1"/>
    <col min="11" max="11" width="11.375" customWidth="1"/>
    <col min="13" max="13" width="19" customWidth="1"/>
    <col min="14" max="14" width="19.625" customWidth="1"/>
    <col min="15" max="19" width="16" customWidth="1"/>
  </cols>
  <sheetData>
    <row r="1" spans="1:25" ht="94.5" x14ac:dyDescent="0.25">
      <c r="A1" s="33" t="s">
        <v>257</v>
      </c>
      <c r="B1" s="33" t="s">
        <v>258</v>
      </c>
      <c r="C1" s="33" t="s">
        <v>259</v>
      </c>
      <c r="D1" s="33" t="s">
        <v>260</v>
      </c>
      <c r="E1" s="33" t="s">
        <v>261</v>
      </c>
      <c r="F1" s="33" t="s">
        <v>262</v>
      </c>
      <c r="G1" s="33" t="s">
        <v>263</v>
      </c>
      <c r="H1" s="33" t="s">
        <v>264</v>
      </c>
      <c r="I1" s="33" t="s">
        <v>327</v>
      </c>
      <c r="J1" s="33" t="s">
        <v>342</v>
      </c>
      <c r="K1" s="33" t="s">
        <v>338</v>
      </c>
      <c r="L1" s="33" t="s">
        <v>265</v>
      </c>
      <c r="M1" s="33" t="s">
        <v>266</v>
      </c>
      <c r="N1" s="33" t="s">
        <v>267</v>
      </c>
      <c r="O1" s="33" t="s">
        <v>326</v>
      </c>
      <c r="P1" s="33" t="s">
        <v>421</v>
      </c>
      <c r="Q1" s="33" t="s">
        <v>341</v>
      </c>
      <c r="R1" s="33" t="s">
        <v>339</v>
      </c>
      <c r="S1" s="33" t="s">
        <v>340</v>
      </c>
      <c r="T1" s="33" t="s">
        <v>328</v>
      </c>
      <c r="U1" s="33" t="s">
        <v>331</v>
      </c>
      <c r="V1" s="33" t="s">
        <v>329</v>
      </c>
      <c r="W1" s="33" t="s">
        <v>332</v>
      </c>
      <c r="X1" s="33" t="s">
        <v>330</v>
      </c>
      <c r="Y1" s="33" t="s">
        <v>333</v>
      </c>
    </row>
    <row r="2" spans="1:25" x14ac:dyDescent="0.25">
      <c r="A2" s="13" t="s">
        <v>268</v>
      </c>
      <c r="B2" s="13">
        <v>1</v>
      </c>
      <c r="C2" s="13">
        <v>1</v>
      </c>
      <c r="D2" s="34" t="s">
        <v>269</v>
      </c>
      <c r="E2" s="35" t="s">
        <v>64</v>
      </c>
      <c r="F2" s="35" t="s">
        <v>64</v>
      </c>
      <c r="G2" s="35" t="s">
        <v>270</v>
      </c>
      <c r="H2" s="36"/>
      <c r="I2" s="37">
        <f>J2+Q2</f>
        <v>0.76</v>
      </c>
      <c r="J2" s="37">
        <f>K2*P2</f>
        <v>0.7</v>
      </c>
      <c r="K2" s="37">
        <v>0.7</v>
      </c>
      <c r="L2" s="35">
        <v>13</v>
      </c>
      <c r="M2" s="35">
        <v>13</v>
      </c>
      <c r="N2" s="35">
        <v>0</v>
      </c>
      <c r="O2" s="37">
        <f t="shared" ref="O2:O8" si="0">(M2/L2)</f>
        <v>1</v>
      </c>
      <c r="P2" s="37">
        <v>1</v>
      </c>
      <c r="Q2" s="37">
        <f>(R2*S2)</f>
        <v>0.06</v>
      </c>
      <c r="R2" s="37">
        <v>0.3</v>
      </c>
      <c r="S2" s="37">
        <f>(T2*U2)+(V2*W2)+(X2*Y2)</f>
        <v>0.2</v>
      </c>
      <c r="T2" s="44">
        <v>0.4</v>
      </c>
      <c r="U2" s="37">
        <v>0</v>
      </c>
      <c r="V2" s="44">
        <v>0.4</v>
      </c>
      <c r="W2" s="37">
        <v>0.5</v>
      </c>
      <c r="X2" s="37">
        <v>0.2</v>
      </c>
      <c r="Y2" s="37">
        <v>0</v>
      </c>
    </row>
    <row r="3" spans="1:25" x14ac:dyDescent="0.25">
      <c r="A3" s="13" t="s">
        <v>268</v>
      </c>
      <c r="B3" s="13">
        <v>1</v>
      </c>
      <c r="C3" s="13">
        <v>2</v>
      </c>
      <c r="D3" s="34" t="s">
        <v>271</v>
      </c>
      <c r="E3" s="35" t="s">
        <v>64</v>
      </c>
      <c r="F3" s="35" t="s">
        <v>64</v>
      </c>
      <c r="G3" s="35" t="s">
        <v>272</v>
      </c>
      <c r="H3" s="36"/>
      <c r="I3" s="37">
        <f t="shared" ref="I3:I26" si="1">J3+Q3</f>
        <v>0.7</v>
      </c>
      <c r="J3" s="37">
        <f t="shared" ref="J3:J26" si="2">K3*P3</f>
        <v>0.7</v>
      </c>
      <c r="K3" s="37">
        <v>0.7</v>
      </c>
      <c r="L3" s="35">
        <v>10</v>
      </c>
      <c r="M3" s="35">
        <v>10</v>
      </c>
      <c r="N3" s="35">
        <v>0</v>
      </c>
      <c r="O3" s="37">
        <f t="shared" si="0"/>
        <v>1</v>
      </c>
      <c r="P3" s="37">
        <v>1</v>
      </c>
      <c r="Q3" s="37">
        <f t="shared" ref="Q3:Q26" si="3">(R3*S3)</f>
        <v>0</v>
      </c>
      <c r="R3" s="37">
        <v>0.3</v>
      </c>
      <c r="S3" s="37">
        <f t="shared" ref="S3:S26" si="4">(T3*U3)+(V3*W3)+(X3*Y3)</f>
        <v>0</v>
      </c>
      <c r="T3" s="44">
        <v>0.4</v>
      </c>
      <c r="U3" s="37"/>
      <c r="V3" s="44">
        <v>0.4</v>
      </c>
      <c r="W3" s="37"/>
      <c r="X3" s="37">
        <v>0.2</v>
      </c>
      <c r="Y3" s="37"/>
    </row>
    <row r="4" spans="1:25" ht="31.5" x14ac:dyDescent="0.25">
      <c r="A4" s="13" t="s">
        <v>273</v>
      </c>
      <c r="B4" s="13">
        <v>2</v>
      </c>
      <c r="C4" s="13">
        <v>6</v>
      </c>
      <c r="D4" s="34" t="s">
        <v>274</v>
      </c>
      <c r="E4" s="35" t="s">
        <v>64</v>
      </c>
      <c r="F4" s="35" t="s">
        <v>64</v>
      </c>
      <c r="G4" s="35" t="s">
        <v>275</v>
      </c>
      <c r="H4" s="36"/>
      <c r="I4" s="37">
        <f t="shared" si="1"/>
        <v>1</v>
      </c>
      <c r="J4" s="37">
        <f t="shared" si="2"/>
        <v>0.7</v>
      </c>
      <c r="K4" s="37">
        <v>0.7</v>
      </c>
      <c r="L4" s="35">
        <v>13</v>
      </c>
      <c r="M4" s="35">
        <v>13</v>
      </c>
      <c r="N4" s="35">
        <v>0</v>
      </c>
      <c r="O4" s="37">
        <f t="shared" si="0"/>
        <v>1</v>
      </c>
      <c r="P4" s="37">
        <v>1</v>
      </c>
      <c r="Q4" s="37">
        <f t="shared" si="3"/>
        <v>0.3</v>
      </c>
      <c r="R4" s="37">
        <v>0.3</v>
      </c>
      <c r="S4" s="37">
        <f t="shared" si="4"/>
        <v>1</v>
      </c>
      <c r="T4" s="44">
        <v>0.4</v>
      </c>
      <c r="U4" s="37">
        <v>1</v>
      </c>
      <c r="V4" s="44">
        <v>0.4</v>
      </c>
      <c r="W4" s="37">
        <v>1</v>
      </c>
      <c r="X4" s="37">
        <v>0.2</v>
      </c>
      <c r="Y4" s="37">
        <v>1</v>
      </c>
    </row>
    <row r="5" spans="1:25" x14ac:dyDescent="0.25">
      <c r="A5" s="13" t="s">
        <v>273</v>
      </c>
      <c r="B5" s="13">
        <v>3</v>
      </c>
      <c r="C5" s="13">
        <v>33</v>
      </c>
      <c r="D5" s="47" t="s">
        <v>417</v>
      </c>
      <c r="E5" s="35" t="s">
        <v>50</v>
      </c>
      <c r="F5" s="35" t="s">
        <v>50</v>
      </c>
      <c r="G5" s="38" t="s">
        <v>277</v>
      </c>
      <c r="H5" s="39" t="s">
        <v>278</v>
      </c>
      <c r="I5" s="37">
        <f t="shared" si="1"/>
        <v>0.50941176470588234</v>
      </c>
      <c r="J5" s="37">
        <f t="shared" si="2"/>
        <v>0.32941176470588235</v>
      </c>
      <c r="K5" s="37">
        <v>0.7</v>
      </c>
      <c r="L5" s="35">
        <v>17</v>
      </c>
      <c r="M5" s="35">
        <v>8</v>
      </c>
      <c r="N5" s="35">
        <v>9</v>
      </c>
      <c r="O5" s="37">
        <f t="shared" si="0"/>
        <v>0.47058823529411764</v>
      </c>
      <c r="P5" s="37">
        <v>0.47058823529411764</v>
      </c>
      <c r="Q5" s="37">
        <f t="shared" si="3"/>
        <v>0.18000000000000002</v>
      </c>
      <c r="R5" s="37">
        <v>0.3</v>
      </c>
      <c r="S5" s="37">
        <f t="shared" si="4"/>
        <v>0.60000000000000009</v>
      </c>
      <c r="T5" s="44">
        <v>0.4</v>
      </c>
      <c r="U5" s="37">
        <v>0.5</v>
      </c>
      <c r="V5" s="44">
        <v>0.4</v>
      </c>
      <c r="W5" s="37">
        <v>1</v>
      </c>
      <c r="X5" s="37">
        <v>0.2</v>
      </c>
      <c r="Y5" s="37">
        <v>0</v>
      </c>
    </row>
    <row r="6" spans="1:25" x14ac:dyDescent="0.25">
      <c r="A6" s="13" t="s">
        <v>273</v>
      </c>
      <c r="B6" s="13">
        <v>5</v>
      </c>
      <c r="C6" s="13">
        <v>13</v>
      </c>
      <c r="D6" s="34" t="s">
        <v>218</v>
      </c>
      <c r="E6" s="35" t="s">
        <v>64</v>
      </c>
      <c r="F6" s="35" t="s">
        <v>64</v>
      </c>
      <c r="G6" s="35" t="s">
        <v>279</v>
      </c>
      <c r="H6" s="36"/>
      <c r="I6" s="37">
        <f t="shared" si="1"/>
        <v>0.94</v>
      </c>
      <c r="J6" s="37">
        <f t="shared" si="2"/>
        <v>0.7</v>
      </c>
      <c r="K6" s="37">
        <v>0.7</v>
      </c>
      <c r="L6" s="35">
        <v>13</v>
      </c>
      <c r="M6" s="35">
        <v>13</v>
      </c>
      <c r="N6" s="35">
        <v>0</v>
      </c>
      <c r="O6" s="37">
        <f t="shared" si="0"/>
        <v>1</v>
      </c>
      <c r="P6" s="37">
        <v>1</v>
      </c>
      <c r="Q6" s="37">
        <f t="shared" si="3"/>
        <v>0.24</v>
      </c>
      <c r="R6" s="37">
        <v>0.3</v>
      </c>
      <c r="S6" s="37">
        <f t="shared" si="4"/>
        <v>0.8</v>
      </c>
      <c r="T6" s="44">
        <v>0.4</v>
      </c>
      <c r="U6" s="37">
        <v>1</v>
      </c>
      <c r="V6" s="44">
        <v>0.4</v>
      </c>
      <c r="W6" s="37">
        <v>1</v>
      </c>
      <c r="X6" s="37">
        <v>0.2</v>
      </c>
      <c r="Y6" s="37">
        <v>0</v>
      </c>
    </row>
    <row r="7" spans="1:25" x14ac:dyDescent="0.25">
      <c r="A7" s="13" t="s">
        <v>285</v>
      </c>
      <c r="B7" s="13">
        <v>6</v>
      </c>
      <c r="C7" s="13">
        <v>1</v>
      </c>
      <c r="D7" s="31" t="s">
        <v>346</v>
      </c>
      <c r="E7" s="35" t="s">
        <v>64</v>
      </c>
      <c r="F7" s="35" t="s">
        <v>64</v>
      </c>
      <c r="G7" s="35" t="s">
        <v>286</v>
      </c>
      <c r="H7" s="36"/>
      <c r="I7" s="37">
        <f>J7+Q7</f>
        <v>0.87636363636363634</v>
      </c>
      <c r="J7" s="37">
        <f t="shared" si="2"/>
        <v>0.63636363636363635</v>
      </c>
      <c r="K7" s="37">
        <v>0.7</v>
      </c>
      <c r="L7" s="35">
        <v>33</v>
      </c>
      <c r="M7" s="35">
        <v>30</v>
      </c>
      <c r="N7" s="35">
        <v>1</v>
      </c>
      <c r="O7" s="37">
        <f t="shared" si="0"/>
        <v>0.90909090909090906</v>
      </c>
      <c r="P7" s="37">
        <v>0.90909090909090906</v>
      </c>
      <c r="Q7" s="37">
        <f>(R7*S7)</f>
        <v>0.24</v>
      </c>
      <c r="R7" s="37">
        <v>0.3</v>
      </c>
      <c r="S7" s="37">
        <f>(T7*U7)+(V7*W7)+(X7*Y7)</f>
        <v>0.8</v>
      </c>
      <c r="T7" s="44">
        <v>0.4</v>
      </c>
      <c r="U7" s="37">
        <v>1</v>
      </c>
      <c r="V7" s="44">
        <v>0.4</v>
      </c>
      <c r="W7" s="37">
        <v>1</v>
      </c>
      <c r="X7" s="37">
        <v>0.2</v>
      </c>
      <c r="Y7" s="37">
        <v>0</v>
      </c>
    </row>
    <row r="8" spans="1:25" x14ac:dyDescent="0.25">
      <c r="A8" s="13" t="s">
        <v>273</v>
      </c>
      <c r="B8" s="13">
        <v>9</v>
      </c>
      <c r="C8" s="13">
        <v>1</v>
      </c>
      <c r="D8" s="36" t="s">
        <v>345</v>
      </c>
      <c r="E8" s="35" t="s">
        <v>64</v>
      </c>
      <c r="F8" s="35" t="s">
        <v>64</v>
      </c>
      <c r="G8" s="40" t="s">
        <v>281</v>
      </c>
      <c r="H8" s="36"/>
      <c r="I8" s="37">
        <f t="shared" si="1"/>
        <v>0.88</v>
      </c>
      <c r="J8" s="37">
        <f t="shared" si="2"/>
        <v>0.7</v>
      </c>
      <c r="K8" s="37">
        <v>0.7</v>
      </c>
      <c r="L8" s="35">
        <v>5</v>
      </c>
      <c r="M8" s="35">
        <v>5</v>
      </c>
      <c r="N8" s="35">
        <v>0</v>
      </c>
      <c r="O8" s="37">
        <f t="shared" si="0"/>
        <v>1</v>
      </c>
      <c r="P8" s="37">
        <v>1</v>
      </c>
      <c r="Q8" s="37">
        <f t="shared" si="3"/>
        <v>0.18000000000000002</v>
      </c>
      <c r="R8" s="37">
        <v>0.3</v>
      </c>
      <c r="S8" s="37">
        <f t="shared" si="4"/>
        <v>0.60000000000000009</v>
      </c>
      <c r="T8" s="44">
        <v>0.4</v>
      </c>
      <c r="U8" s="37">
        <v>0.5</v>
      </c>
      <c r="V8" s="44">
        <v>0.4</v>
      </c>
      <c r="W8" s="32">
        <v>0.5</v>
      </c>
      <c r="X8" s="37">
        <v>0.2</v>
      </c>
      <c r="Y8" s="37">
        <v>1</v>
      </c>
    </row>
    <row r="9" spans="1:25" ht="31.5" x14ac:dyDescent="0.25">
      <c r="A9" s="13" t="s">
        <v>273</v>
      </c>
      <c r="B9" s="13">
        <v>11</v>
      </c>
      <c r="C9" s="13">
        <v>12</v>
      </c>
      <c r="D9" s="34" t="s">
        <v>287</v>
      </c>
      <c r="E9" s="35" t="s">
        <v>64</v>
      </c>
      <c r="F9" s="35" t="s">
        <v>64</v>
      </c>
      <c r="G9" s="35" t="s">
        <v>270</v>
      </c>
      <c r="H9" s="36"/>
      <c r="I9" s="37">
        <f>J9+Q9</f>
        <v>0.7</v>
      </c>
      <c r="J9" s="37">
        <f t="shared" si="2"/>
        <v>0.7</v>
      </c>
      <c r="K9" s="37">
        <v>0.7</v>
      </c>
      <c r="L9" s="35">
        <v>0</v>
      </c>
      <c r="M9" s="35">
        <v>0</v>
      </c>
      <c r="N9" s="35">
        <v>0</v>
      </c>
      <c r="O9" s="37">
        <v>0</v>
      </c>
      <c r="P9" s="37">
        <v>1</v>
      </c>
      <c r="Q9" s="37">
        <f>(R9*S9)</f>
        <v>0</v>
      </c>
      <c r="R9" s="37">
        <v>0.3</v>
      </c>
      <c r="S9" s="37">
        <f>(T9*U9)+(V9*W9)+(X9*Y9)</f>
        <v>0</v>
      </c>
      <c r="T9" s="44">
        <v>0.4</v>
      </c>
      <c r="U9" s="37"/>
      <c r="V9" s="44">
        <v>0.4</v>
      </c>
      <c r="W9" s="37"/>
      <c r="X9" s="37">
        <v>0.2</v>
      </c>
      <c r="Y9" s="37"/>
    </row>
    <row r="10" spans="1:25" x14ac:dyDescent="0.25">
      <c r="A10" s="13" t="s">
        <v>273</v>
      </c>
      <c r="B10" s="13">
        <v>12</v>
      </c>
      <c r="C10" s="13">
        <v>103</v>
      </c>
      <c r="D10" s="34" t="s">
        <v>411</v>
      </c>
      <c r="E10" s="35" t="s">
        <v>50</v>
      </c>
      <c r="F10" s="35" t="s">
        <v>50</v>
      </c>
      <c r="G10" s="41">
        <v>43658</v>
      </c>
      <c r="H10" s="36" t="s">
        <v>282</v>
      </c>
      <c r="I10" s="37">
        <f t="shared" si="1"/>
        <v>0.3</v>
      </c>
      <c r="J10" s="37">
        <f t="shared" si="2"/>
        <v>0</v>
      </c>
      <c r="K10" s="37">
        <v>0.7</v>
      </c>
      <c r="L10" s="35"/>
      <c r="M10" s="35"/>
      <c r="N10" s="35"/>
      <c r="O10" s="37">
        <v>0</v>
      </c>
      <c r="P10" s="37">
        <v>0</v>
      </c>
      <c r="Q10" s="37">
        <f t="shared" si="3"/>
        <v>0.3</v>
      </c>
      <c r="R10" s="37">
        <v>0.3</v>
      </c>
      <c r="S10" s="37">
        <f t="shared" si="4"/>
        <v>1</v>
      </c>
      <c r="T10" s="44">
        <v>0.4</v>
      </c>
      <c r="U10" s="37">
        <v>1</v>
      </c>
      <c r="V10" s="44">
        <v>0.4</v>
      </c>
      <c r="W10" s="37">
        <v>1</v>
      </c>
      <c r="X10" s="37">
        <v>0.2</v>
      </c>
      <c r="Y10" s="37">
        <v>1</v>
      </c>
    </row>
    <row r="11" spans="1:25" x14ac:dyDescent="0.25">
      <c r="A11" s="13" t="s">
        <v>273</v>
      </c>
      <c r="B11" s="13">
        <v>14</v>
      </c>
      <c r="C11" s="13">
        <v>4</v>
      </c>
      <c r="D11" s="36" t="s">
        <v>415</v>
      </c>
      <c r="E11" s="35" t="s">
        <v>50</v>
      </c>
      <c r="F11" s="35" t="s">
        <v>50</v>
      </c>
      <c r="G11" s="35" t="s">
        <v>283</v>
      </c>
      <c r="H11" s="36" t="s">
        <v>284</v>
      </c>
      <c r="I11" s="37">
        <f t="shared" si="1"/>
        <v>0.3</v>
      </c>
      <c r="J11" s="37">
        <f t="shared" si="2"/>
        <v>0</v>
      </c>
      <c r="K11" s="37">
        <v>0.7</v>
      </c>
      <c r="L11" s="35"/>
      <c r="M11" s="35"/>
      <c r="N11" s="35"/>
      <c r="O11" s="37">
        <v>0</v>
      </c>
      <c r="P11" s="37">
        <v>0</v>
      </c>
      <c r="Q11" s="37">
        <f t="shared" si="3"/>
        <v>0.3</v>
      </c>
      <c r="R11" s="37">
        <v>0.3</v>
      </c>
      <c r="S11" s="37">
        <f t="shared" si="4"/>
        <v>1</v>
      </c>
      <c r="T11" s="44">
        <v>0.4</v>
      </c>
      <c r="U11" s="37">
        <v>1</v>
      </c>
      <c r="V11" s="44">
        <v>0.4</v>
      </c>
      <c r="W11" s="37">
        <v>1</v>
      </c>
      <c r="X11" s="37">
        <v>0.2</v>
      </c>
      <c r="Y11" s="37">
        <v>1</v>
      </c>
    </row>
    <row r="12" spans="1:25" x14ac:dyDescent="0.25">
      <c r="A12" s="13" t="s">
        <v>288</v>
      </c>
      <c r="B12" s="13">
        <v>16</v>
      </c>
      <c r="C12" s="13">
        <v>101</v>
      </c>
      <c r="D12" s="34" t="s">
        <v>289</v>
      </c>
      <c r="E12" s="35" t="s">
        <v>64</v>
      </c>
      <c r="F12" s="35" t="s">
        <v>64</v>
      </c>
      <c r="G12" s="35" t="s">
        <v>290</v>
      </c>
      <c r="H12" s="36"/>
      <c r="I12" s="37">
        <f t="shared" si="1"/>
        <v>0.64499999999999991</v>
      </c>
      <c r="J12" s="37">
        <f t="shared" si="2"/>
        <v>0.52499999999999991</v>
      </c>
      <c r="K12" s="37">
        <v>0.7</v>
      </c>
      <c r="L12" s="35">
        <v>8</v>
      </c>
      <c r="M12" s="35">
        <v>6</v>
      </c>
      <c r="N12" s="35">
        <v>2</v>
      </c>
      <c r="O12" s="37">
        <f t="shared" ref="O12:O20" si="5">(M12/L12)</f>
        <v>0.75</v>
      </c>
      <c r="P12" s="37">
        <v>0.75</v>
      </c>
      <c r="Q12" s="37">
        <f t="shared" si="3"/>
        <v>0.12</v>
      </c>
      <c r="R12" s="37">
        <v>0.3</v>
      </c>
      <c r="S12" s="37">
        <f t="shared" si="4"/>
        <v>0.4</v>
      </c>
      <c r="T12" s="44">
        <v>0.4</v>
      </c>
      <c r="U12" s="37">
        <v>0</v>
      </c>
      <c r="V12" s="44">
        <v>0.4</v>
      </c>
      <c r="W12" s="37">
        <v>1</v>
      </c>
      <c r="X12" s="37">
        <v>0.2</v>
      </c>
      <c r="Y12" s="37">
        <v>0</v>
      </c>
    </row>
    <row r="13" spans="1:25" x14ac:dyDescent="0.25">
      <c r="A13" s="13" t="s">
        <v>291</v>
      </c>
      <c r="B13" s="13">
        <v>17</v>
      </c>
      <c r="C13" s="13">
        <v>1</v>
      </c>
      <c r="D13" s="34" t="s">
        <v>292</v>
      </c>
      <c r="E13" s="35" t="s">
        <v>50</v>
      </c>
      <c r="F13" s="35" t="s">
        <v>50</v>
      </c>
      <c r="G13" s="35" t="s">
        <v>293</v>
      </c>
      <c r="H13" s="36" t="s">
        <v>294</v>
      </c>
      <c r="I13" s="37">
        <f t="shared" si="1"/>
        <v>0.7</v>
      </c>
      <c r="J13" s="37">
        <f t="shared" si="2"/>
        <v>0.7</v>
      </c>
      <c r="K13" s="37">
        <v>0.7</v>
      </c>
      <c r="L13" s="35">
        <v>5</v>
      </c>
      <c r="M13" s="35">
        <v>5</v>
      </c>
      <c r="N13" s="35">
        <v>0</v>
      </c>
      <c r="O13" s="37">
        <f t="shared" si="5"/>
        <v>1</v>
      </c>
      <c r="P13" s="37">
        <v>1</v>
      </c>
      <c r="Q13" s="37">
        <f t="shared" si="3"/>
        <v>0</v>
      </c>
      <c r="R13" s="37">
        <v>0.3</v>
      </c>
      <c r="S13" s="37">
        <f t="shared" si="4"/>
        <v>0</v>
      </c>
      <c r="T13" s="44">
        <v>0.4</v>
      </c>
      <c r="U13" s="37"/>
      <c r="V13" s="44">
        <v>0.4</v>
      </c>
      <c r="W13" s="37"/>
      <c r="X13" s="37">
        <v>0.2</v>
      </c>
      <c r="Y13" s="37"/>
    </row>
    <row r="14" spans="1:25" x14ac:dyDescent="0.25">
      <c r="A14" s="13" t="s">
        <v>291</v>
      </c>
      <c r="B14" s="13">
        <v>19</v>
      </c>
      <c r="C14" s="13">
        <v>1</v>
      </c>
      <c r="D14" s="34" t="s">
        <v>295</v>
      </c>
      <c r="E14" s="35" t="s">
        <v>50</v>
      </c>
      <c r="F14" s="35" t="s">
        <v>64</v>
      </c>
      <c r="G14" s="42" t="s">
        <v>296</v>
      </c>
      <c r="H14" s="36"/>
      <c r="I14" s="37">
        <f t="shared" si="1"/>
        <v>1</v>
      </c>
      <c r="J14" s="37">
        <f t="shared" si="2"/>
        <v>0.7</v>
      </c>
      <c r="K14" s="37">
        <v>0.7</v>
      </c>
      <c r="L14" s="35">
        <v>3</v>
      </c>
      <c r="M14" s="35">
        <v>3</v>
      </c>
      <c r="N14" s="35">
        <v>0</v>
      </c>
      <c r="O14" s="37">
        <f t="shared" si="5"/>
        <v>1</v>
      </c>
      <c r="P14" s="37">
        <v>1</v>
      </c>
      <c r="Q14" s="37">
        <f t="shared" si="3"/>
        <v>0.3</v>
      </c>
      <c r="R14" s="37">
        <v>0.3</v>
      </c>
      <c r="S14" s="37">
        <f t="shared" si="4"/>
        <v>1</v>
      </c>
      <c r="T14" s="44">
        <v>0.4</v>
      </c>
      <c r="U14" s="37">
        <v>1</v>
      </c>
      <c r="V14" s="44">
        <v>0.4</v>
      </c>
      <c r="W14" s="37">
        <v>1</v>
      </c>
      <c r="X14" s="37">
        <v>0.2</v>
      </c>
      <c r="Y14" s="37">
        <v>1</v>
      </c>
    </row>
    <row r="15" spans="1:25" x14ac:dyDescent="0.25">
      <c r="A15" s="13" t="s">
        <v>297</v>
      </c>
      <c r="B15" s="13">
        <v>51</v>
      </c>
      <c r="C15" s="13">
        <v>1</v>
      </c>
      <c r="D15" s="34" t="s">
        <v>298</v>
      </c>
      <c r="E15" s="35" t="s">
        <v>64</v>
      </c>
      <c r="F15" s="35" t="s">
        <v>64</v>
      </c>
      <c r="G15" s="42" t="s">
        <v>299</v>
      </c>
      <c r="H15" s="36"/>
      <c r="I15" s="37">
        <f t="shared" si="1"/>
        <v>0.76545454545454539</v>
      </c>
      <c r="J15" s="37">
        <f t="shared" si="2"/>
        <v>0.64545454545454539</v>
      </c>
      <c r="K15" s="37">
        <v>0.7</v>
      </c>
      <c r="L15" s="35">
        <v>77</v>
      </c>
      <c r="M15" s="35">
        <v>71</v>
      </c>
      <c r="N15" s="35">
        <v>6</v>
      </c>
      <c r="O15" s="37">
        <f t="shared" si="5"/>
        <v>0.92207792207792205</v>
      </c>
      <c r="P15" s="37">
        <v>0.92207792207792205</v>
      </c>
      <c r="Q15" s="37">
        <f t="shared" si="3"/>
        <v>0.12</v>
      </c>
      <c r="R15" s="37">
        <v>0.3</v>
      </c>
      <c r="S15" s="37">
        <f t="shared" si="4"/>
        <v>0.4</v>
      </c>
      <c r="T15" s="44">
        <v>0.4</v>
      </c>
      <c r="U15" s="37">
        <v>0.5</v>
      </c>
      <c r="V15" s="44">
        <v>0.4</v>
      </c>
      <c r="W15" s="37">
        <v>0</v>
      </c>
      <c r="X15" s="37">
        <v>0.2</v>
      </c>
      <c r="Y15" s="37">
        <v>1</v>
      </c>
    </row>
    <row r="16" spans="1:25" ht="31.5" x14ac:dyDescent="0.25">
      <c r="A16" s="13" t="s">
        <v>297</v>
      </c>
      <c r="B16" s="13">
        <v>61</v>
      </c>
      <c r="C16" s="13">
        <v>1</v>
      </c>
      <c r="D16" s="34" t="s">
        <v>300</v>
      </c>
      <c r="E16" s="35" t="s">
        <v>64</v>
      </c>
      <c r="F16" s="35" t="s">
        <v>64</v>
      </c>
      <c r="G16" s="42" t="s">
        <v>301</v>
      </c>
      <c r="H16" s="36"/>
      <c r="I16" s="37">
        <f t="shared" si="1"/>
        <v>1</v>
      </c>
      <c r="J16" s="37">
        <f t="shared" si="2"/>
        <v>0.7</v>
      </c>
      <c r="K16" s="37">
        <v>0.7</v>
      </c>
      <c r="L16" s="35">
        <v>49</v>
      </c>
      <c r="M16" s="35">
        <v>49</v>
      </c>
      <c r="N16" s="35">
        <v>0</v>
      </c>
      <c r="O16" s="37">
        <f t="shared" si="5"/>
        <v>1</v>
      </c>
      <c r="P16" s="37">
        <v>1</v>
      </c>
      <c r="Q16" s="37">
        <f t="shared" si="3"/>
        <v>0.3</v>
      </c>
      <c r="R16" s="37">
        <v>0.3</v>
      </c>
      <c r="S16" s="37">
        <f t="shared" si="4"/>
        <v>1</v>
      </c>
      <c r="T16" s="44">
        <v>0.4</v>
      </c>
      <c r="U16" s="37">
        <v>1</v>
      </c>
      <c r="V16" s="44">
        <v>0.4</v>
      </c>
      <c r="W16" s="37">
        <v>1</v>
      </c>
      <c r="X16" s="37">
        <v>0.2</v>
      </c>
      <c r="Y16" s="37">
        <v>1</v>
      </c>
    </row>
    <row r="17" spans="1:25" x14ac:dyDescent="0.25">
      <c r="A17" s="13" t="s">
        <v>297</v>
      </c>
      <c r="B17" s="13">
        <v>70</v>
      </c>
      <c r="C17" s="13">
        <v>1</v>
      </c>
      <c r="D17" s="34" t="s">
        <v>302</v>
      </c>
      <c r="E17" s="35" t="s">
        <v>303</v>
      </c>
      <c r="F17" s="35" t="s">
        <v>64</v>
      </c>
      <c r="G17" s="42" t="s">
        <v>304</v>
      </c>
      <c r="H17" s="36"/>
      <c r="I17" s="37">
        <f t="shared" si="1"/>
        <v>0.85860465116279061</v>
      </c>
      <c r="J17" s="37">
        <f t="shared" si="2"/>
        <v>0.61860465116279062</v>
      </c>
      <c r="K17" s="37">
        <v>0.7</v>
      </c>
      <c r="L17" s="35">
        <v>43</v>
      </c>
      <c r="M17" s="35">
        <v>38</v>
      </c>
      <c r="N17" s="35">
        <v>5</v>
      </c>
      <c r="O17" s="37">
        <f t="shared" si="5"/>
        <v>0.88372093023255816</v>
      </c>
      <c r="P17" s="37">
        <v>0.88372093023255816</v>
      </c>
      <c r="Q17" s="37">
        <f t="shared" si="3"/>
        <v>0.24</v>
      </c>
      <c r="R17" s="37">
        <v>0.3</v>
      </c>
      <c r="S17" s="37">
        <f t="shared" si="4"/>
        <v>0.8</v>
      </c>
      <c r="T17" s="44">
        <v>0.4</v>
      </c>
      <c r="U17" s="37">
        <v>1</v>
      </c>
      <c r="V17" s="44">
        <v>0.4</v>
      </c>
      <c r="W17" s="37">
        <v>1</v>
      </c>
      <c r="X17" s="37">
        <v>0.2</v>
      </c>
      <c r="Y17" s="37">
        <v>0</v>
      </c>
    </row>
    <row r="18" spans="1:25" x14ac:dyDescent="0.25">
      <c r="A18" s="13" t="s">
        <v>305</v>
      </c>
      <c r="B18" s="13">
        <v>27</v>
      </c>
      <c r="C18" s="13">
        <v>1</v>
      </c>
      <c r="D18" s="34" t="s">
        <v>306</v>
      </c>
      <c r="E18" s="35" t="s">
        <v>50</v>
      </c>
      <c r="F18" s="35" t="s">
        <v>50</v>
      </c>
      <c r="G18" s="42" t="s">
        <v>307</v>
      </c>
      <c r="H18" s="36" t="s">
        <v>294</v>
      </c>
      <c r="I18" s="37">
        <f t="shared" si="1"/>
        <v>0.84999999999999987</v>
      </c>
      <c r="J18" s="37">
        <f t="shared" si="2"/>
        <v>0.54999999999999993</v>
      </c>
      <c r="K18" s="37">
        <v>0.7</v>
      </c>
      <c r="L18" s="35">
        <v>28</v>
      </c>
      <c r="M18" s="35">
        <v>22</v>
      </c>
      <c r="N18" s="35">
        <v>6</v>
      </c>
      <c r="O18" s="37">
        <f t="shared" si="5"/>
        <v>0.7857142857142857</v>
      </c>
      <c r="P18" s="37">
        <v>0.7857142857142857</v>
      </c>
      <c r="Q18" s="37">
        <f t="shared" si="3"/>
        <v>0.3</v>
      </c>
      <c r="R18" s="37">
        <v>0.3</v>
      </c>
      <c r="S18" s="37">
        <f t="shared" si="4"/>
        <v>1</v>
      </c>
      <c r="T18" s="44">
        <v>0.4</v>
      </c>
      <c r="U18" s="37">
        <v>1</v>
      </c>
      <c r="V18" s="44">
        <v>0.4</v>
      </c>
      <c r="W18" s="37">
        <v>1</v>
      </c>
      <c r="X18" s="37">
        <v>0.2</v>
      </c>
      <c r="Y18" s="37">
        <v>1</v>
      </c>
    </row>
    <row r="19" spans="1:25" x14ac:dyDescent="0.25">
      <c r="A19" s="13" t="s">
        <v>305</v>
      </c>
      <c r="B19" s="13">
        <v>29</v>
      </c>
      <c r="C19" s="13">
        <v>0</v>
      </c>
      <c r="D19" s="34" t="s">
        <v>308</v>
      </c>
      <c r="E19" s="35" t="s">
        <v>64</v>
      </c>
      <c r="F19" s="35" t="s">
        <v>64</v>
      </c>
      <c r="G19" s="40" t="s">
        <v>309</v>
      </c>
      <c r="H19" s="36"/>
      <c r="I19" s="37">
        <f t="shared" si="1"/>
        <v>0.85063829787234035</v>
      </c>
      <c r="J19" s="37">
        <f t="shared" si="2"/>
        <v>0.61063829787234036</v>
      </c>
      <c r="K19" s="37">
        <v>0.7</v>
      </c>
      <c r="L19" s="35">
        <v>47</v>
      </c>
      <c r="M19" s="35">
        <v>41</v>
      </c>
      <c r="N19" s="35">
        <v>6</v>
      </c>
      <c r="O19" s="37">
        <f t="shared" si="5"/>
        <v>0.87234042553191493</v>
      </c>
      <c r="P19" s="37">
        <v>0.87234042553191493</v>
      </c>
      <c r="Q19" s="37">
        <f t="shared" si="3"/>
        <v>0.24</v>
      </c>
      <c r="R19" s="37">
        <v>0.3</v>
      </c>
      <c r="S19" s="37">
        <f t="shared" si="4"/>
        <v>0.8</v>
      </c>
      <c r="T19" s="44">
        <v>0.4</v>
      </c>
      <c r="U19" s="37">
        <v>1</v>
      </c>
      <c r="V19" s="44">
        <v>0.4</v>
      </c>
      <c r="W19" s="37">
        <v>1</v>
      </c>
      <c r="X19" s="37">
        <v>0.2</v>
      </c>
      <c r="Y19" s="37">
        <v>0</v>
      </c>
    </row>
    <row r="20" spans="1:25" x14ac:dyDescent="0.25">
      <c r="A20" s="13" t="s">
        <v>305</v>
      </c>
      <c r="B20" s="13">
        <v>66</v>
      </c>
      <c r="C20" s="13">
        <v>1</v>
      </c>
      <c r="D20" s="34" t="s">
        <v>310</v>
      </c>
      <c r="E20" s="35" t="s">
        <v>64</v>
      </c>
      <c r="F20" s="35" t="s">
        <v>64</v>
      </c>
      <c r="G20" s="42" t="s">
        <v>304</v>
      </c>
      <c r="H20" s="36"/>
      <c r="I20" s="37">
        <f t="shared" si="1"/>
        <v>0.89087719298245605</v>
      </c>
      <c r="J20" s="37">
        <f t="shared" si="2"/>
        <v>0.65087719298245605</v>
      </c>
      <c r="K20" s="37">
        <v>0.7</v>
      </c>
      <c r="L20" s="35">
        <v>171</v>
      </c>
      <c r="M20" s="35">
        <v>159</v>
      </c>
      <c r="N20" s="35">
        <v>0</v>
      </c>
      <c r="O20" s="37">
        <f t="shared" si="5"/>
        <v>0.92982456140350878</v>
      </c>
      <c r="P20" s="37">
        <v>0.92982456140350878</v>
      </c>
      <c r="Q20" s="37">
        <f t="shared" si="3"/>
        <v>0.24</v>
      </c>
      <c r="R20" s="37">
        <v>0.3</v>
      </c>
      <c r="S20" s="37">
        <f t="shared" si="4"/>
        <v>0.8</v>
      </c>
      <c r="T20" s="44">
        <v>0.4</v>
      </c>
      <c r="U20" s="37">
        <v>1</v>
      </c>
      <c r="V20" s="44">
        <v>0.4</v>
      </c>
      <c r="W20" s="37">
        <v>1</v>
      </c>
      <c r="X20" s="37">
        <v>0.2</v>
      </c>
      <c r="Y20" s="37">
        <v>0</v>
      </c>
    </row>
    <row r="21" spans="1:25" x14ac:dyDescent="0.25">
      <c r="A21" s="13" t="s">
        <v>311</v>
      </c>
      <c r="B21" s="13">
        <v>89</v>
      </c>
      <c r="C21" s="13">
        <v>2</v>
      </c>
      <c r="D21" s="34" t="s">
        <v>312</v>
      </c>
      <c r="E21" s="35" t="s">
        <v>64</v>
      </c>
      <c r="F21" s="35" t="s">
        <v>64</v>
      </c>
      <c r="G21" s="42">
        <v>43691</v>
      </c>
      <c r="H21" s="36"/>
      <c r="I21" s="37">
        <f t="shared" si="1"/>
        <v>0.76</v>
      </c>
      <c r="J21" s="37">
        <f t="shared" si="2"/>
        <v>0.7</v>
      </c>
      <c r="K21" s="37">
        <v>0.7</v>
      </c>
      <c r="L21" s="35">
        <v>0</v>
      </c>
      <c r="M21" s="35">
        <v>0</v>
      </c>
      <c r="N21" s="35">
        <v>0</v>
      </c>
      <c r="O21" s="37">
        <v>0</v>
      </c>
      <c r="P21" s="37">
        <v>1</v>
      </c>
      <c r="Q21" s="37">
        <f t="shared" si="3"/>
        <v>0.06</v>
      </c>
      <c r="R21" s="37">
        <v>0.3</v>
      </c>
      <c r="S21" s="37">
        <f t="shared" si="4"/>
        <v>0.2</v>
      </c>
      <c r="T21" s="44">
        <v>0.4</v>
      </c>
      <c r="U21" s="37">
        <v>0.5</v>
      </c>
      <c r="V21" s="44">
        <v>0.4</v>
      </c>
      <c r="W21" s="37">
        <v>0</v>
      </c>
      <c r="X21" s="37">
        <v>0.2</v>
      </c>
      <c r="Y21" s="37">
        <v>0</v>
      </c>
    </row>
    <row r="22" spans="1:25" x14ac:dyDescent="0.25">
      <c r="A22" s="13" t="s">
        <v>311</v>
      </c>
      <c r="B22" s="13">
        <v>98</v>
      </c>
      <c r="C22" s="13">
        <v>1</v>
      </c>
      <c r="D22" s="34" t="s">
        <v>313</v>
      </c>
      <c r="E22" s="35" t="s">
        <v>64</v>
      </c>
      <c r="F22" s="35" t="s">
        <v>64</v>
      </c>
      <c r="G22" s="42" t="s">
        <v>314</v>
      </c>
      <c r="H22" s="36"/>
      <c r="I22" s="37">
        <f t="shared" si="1"/>
        <v>0.96271540469973882</v>
      </c>
      <c r="J22" s="37">
        <f t="shared" si="2"/>
        <v>0.66271540469973889</v>
      </c>
      <c r="K22" s="37">
        <v>0.7</v>
      </c>
      <c r="L22" s="35">
        <v>1915</v>
      </c>
      <c r="M22" s="35">
        <v>1813</v>
      </c>
      <c r="N22" s="35">
        <v>74</v>
      </c>
      <c r="O22" s="37">
        <f>(M22/L22)</f>
        <v>0.94673629242819846</v>
      </c>
      <c r="P22" s="37">
        <v>0.94673629242819846</v>
      </c>
      <c r="Q22" s="37">
        <f t="shared" si="3"/>
        <v>0.3</v>
      </c>
      <c r="R22" s="37">
        <v>0.3</v>
      </c>
      <c r="S22" s="37">
        <f t="shared" si="4"/>
        <v>1</v>
      </c>
      <c r="T22" s="44">
        <v>0.4</v>
      </c>
      <c r="U22" s="37">
        <v>1</v>
      </c>
      <c r="V22" s="44">
        <v>0.4</v>
      </c>
      <c r="W22" s="37">
        <v>1</v>
      </c>
      <c r="X22" s="37">
        <v>0.2</v>
      </c>
      <c r="Y22" s="37">
        <v>1</v>
      </c>
    </row>
    <row r="23" spans="1:25" x14ac:dyDescent="0.25">
      <c r="A23" s="13" t="s">
        <v>311</v>
      </c>
      <c r="B23" s="13">
        <v>98</v>
      </c>
      <c r="C23" s="13">
        <v>2</v>
      </c>
      <c r="D23" s="34" t="s">
        <v>315</v>
      </c>
      <c r="E23" s="35" t="s">
        <v>64</v>
      </c>
      <c r="F23" s="35" t="s">
        <v>64</v>
      </c>
      <c r="G23" s="42" t="s">
        <v>316</v>
      </c>
      <c r="H23" s="36"/>
      <c r="I23" s="37">
        <f t="shared" si="1"/>
        <v>0.82</v>
      </c>
      <c r="J23" s="37">
        <f t="shared" si="2"/>
        <v>0.7</v>
      </c>
      <c r="K23" s="37">
        <v>0.7</v>
      </c>
      <c r="L23" s="35">
        <v>551</v>
      </c>
      <c r="M23" s="35">
        <v>551</v>
      </c>
      <c r="N23" s="35">
        <v>0</v>
      </c>
      <c r="O23" s="37">
        <f>(M23/L23)</f>
        <v>1</v>
      </c>
      <c r="P23" s="37">
        <v>1</v>
      </c>
      <c r="Q23" s="37">
        <f t="shared" si="3"/>
        <v>0.12</v>
      </c>
      <c r="R23" s="37">
        <v>0.3</v>
      </c>
      <c r="S23" s="37">
        <f t="shared" si="4"/>
        <v>0.4</v>
      </c>
      <c r="T23" s="44">
        <v>0.4</v>
      </c>
      <c r="U23" s="37">
        <v>0.5</v>
      </c>
      <c r="V23" s="44">
        <v>0.4</v>
      </c>
      <c r="W23" s="37">
        <v>0.5</v>
      </c>
      <c r="X23" s="37">
        <v>0.2</v>
      </c>
      <c r="Y23" s="37">
        <v>0</v>
      </c>
    </row>
    <row r="24" spans="1:25" x14ac:dyDescent="0.25">
      <c r="A24" s="13" t="s">
        <v>317</v>
      </c>
      <c r="B24" s="13" t="s">
        <v>318</v>
      </c>
      <c r="C24" s="13" t="s">
        <v>318</v>
      </c>
      <c r="D24" s="34" t="s">
        <v>319</v>
      </c>
      <c r="E24" s="35" t="s">
        <v>64</v>
      </c>
      <c r="F24" s="35" t="s">
        <v>64</v>
      </c>
      <c r="G24" s="40" t="s">
        <v>320</v>
      </c>
      <c r="H24" s="36"/>
      <c r="I24" s="37">
        <f t="shared" si="1"/>
        <v>0.94</v>
      </c>
      <c r="J24" s="37">
        <f t="shared" si="2"/>
        <v>0.7</v>
      </c>
      <c r="K24" s="37">
        <v>0.7</v>
      </c>
      <c r="L24" s="35">
        <v>4</v>
      </c>
      <c r="M24" s="35">
        <v>4</v>
      </c>
      <c r="N24" s="35">
        <v>0</v>
      </c>
      <c r="O24" s="37">
        <f>(M24/L24)</f>
        <v>1</v>
      </c>
      <c r="P24" s="37">
        <v>1</v>
      </c>
      <c r="Q24" s="37">
        <f t="shared" si="3"/>
        <v>0.24</v>
      </c>
      <c r="R24" s="37">
        <v>0.3</v>
      </c>
      <c r="S24" s="37">
        <f t="shared" si="4"/>
        <v>0.8</v>
      </c>
      <c r="T24" s="44">
        <v>0.4</v>
      </c>
      <c r="U24" s="37">
        <v>1</v>
      </c>
      <c r="V24" s="44">
        <v>0.4</v>
      </c>
      <c r="W24" s="37">
        <v>1</v>
      </c>
      <c r="X24" s="37">
        <v>0.2</v>
      </c>
      <c r="Y24" s="37">
        <v>0</v>
      </c>
    </row>
    <row r="25" spans="1:25" x14ac:dyDescent="0.25">
      <c r="A25" s="13" t="s">
        <v>317</v>
      </c>
      <c r="B25" s="13" t="s">
        <v>318</v>
      </c>
      <c r="C25" s="13" t="s">
        <v>318</v>
      </c>
      <c r="D25" s="43" t="s">
        <v>321</v>
      </c>
      <c r="E25" s="35" t="s">
        <v>64</v>
      </c>
      <c r="F25" s="35" t="s">
        <v>64</v>
      </c>
      <c r="G25" s="40" t="s">
        <v>320</v>
      </c>
      <c r="H25" s="36"/>
      <c r="I25" s="37">
        <f t="shared" si="1"/>
        <v>0.88</v>
      </c>
      <c r="J25" s="37">
        <f t="shared" si="2"/>
        <v>0.7</v>
      </c>
      <c r="K25" s="37">
        <v>0.7</v>
      </c>
      <c r="L25" s="35">
        <v>8</v>
      </c>
      <c r="M25" s="35">
        <v>8</v>
      </c>
      <c r="N25" s="35">
        <v>0</v>
      </c>
      <c r="O25" s="37">
        <f>(M25/L25)</f>
        <v>1</v>
      </c>
      <c r="P25" s="37">
        <v>1</v>
      </c>
      <c r="Q25" s="37">
        <f t="shared" si="3"/>
        <v>0.18000000000000002</v>
      </c>
      <c r="R25" s="37">
        <v>0.3</v>
      </c>
      <c r="S25" s="37">
        <f t="shared" si="4"/>
        <v>0.60000000000000009</v>
      </c>
      <c r="T25" s="44">
        <v>0.4</v>
      </c>
      <c r="U25" s="37">
        <v>0.5</v>
      </c>
      <c r="V25" s="44">
        <v>0.4</v>
      </c>
      <c r="W25" s="37">
        <v>1</v>
      </c>
      <c r="X25" s="37">
        <v>0.2</v>
      </c>
      <c r="Y25" s="37">
        <v>0</v>
      </c>
    </row>
    <row r="26" spans="1:25" x14ac:dyDescent="0.25">
      <c r="A26" s="13" t="s">
        <v>322</v>
      </c>
      <c r="B26" s="13" t="s">
        <v>318</v>
      </c>
      <c r="C26" s="13" t="s">
        <v>318</v>
      </c>
      <c r="D26" s="34" t="s">
        <v>323</v>
      </c>
      <c r="E26" s="35" t="s">
        <v>64</v>
      </c>
      <c r="F26" s="35" t="s">
        <v>64</v>
      </c>
      <c r="G26" s="42" t="s">
        <v>324</v>
      </c>
      <c r="H26" s="36"/>
      <c r="I26" s="37">
        <f t="shared" si="1"/>
        <v>0.94</v>
      </c>
      <c r="J26" s="37">
        <f t="shared" si="2"/>
        <v>0.7</v>
      </c>
      <c r="K26" s="37">
        <v>0.7</v>
      </c>
      <c r="L26" s="35">
        <v>8</v>
      </c>
      <c r="M26" s="35">
        <v>8</v>
      </c>
      <c r="N26" s="35">
        <v>0</v>
      </c>
      <c r="O26" s="37">
        <f>(M26/L26)</f>
        <v>1</v>
      </c>
      <c r="P26" s="37">
        <v>1</v>
      </c>
      <c r="Q26" s="37">
        <f t="shared" si="3"/>
        <v>0.24</v>
      </c>
      <c r="R26" s="37">
        <v>0.3</v>
      </c>
      <c r="S26" s="37">
        <f t="shared" si="4"/>
        <v>0.8</v>
      </c>
      <c r="T26" s="44">
        <v>0.4</v>
      </c>
      <c r="U26" s="37">
        <v>1</v>
      </c>
      <c r="V26" s="44">
        <v>0.4</v>
      </c>
      <c r="W26" s="37">
        <v>1</v>
      </c>
      <c r="X26" s="37">
        <v>0.2</v>
      </c>
      <c r="Y26" s="37">
        <v>0</v>
      </c>
    </row>
    <row r="30" spans="1:25" x14ac:dyDescent="0.25">
      <c r="H30" s="4">
        <f>AVERAGE(I2:I26)</f>
        <v>0.79316261972965563</v>
      </c>
    </row>
    <row r="34" spans="13:14" x14ac:dyDescent="0.25">
      <c r="M34" t="s">
        <v>409</v>
      </c>
      <c r="N34" s="4">
        <f>AVERAGE(O2:O26)</f>
        <v>0.77880374247093653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workbookViewId="0">
      <selection activeCell="D9" sqref="D9"/>
    </sheetView>
  </sheetViews>
  <sheetFormatPr baseColWidth="10" defaultRowHeight="15.75" x14ac:dyDescent="0.25"/>
  <cols>
    <col min="4" max="4" width="54.5" customWidth="1"/>
    <col min="5" max="5" width="10.125" customWidth="1"/>
    <col min="6" max="6" width="13.125" customWidth="1"/>
    <col min="7" max="7" width="12" customWidth="1"/>
    <col min="8" max="8" width="11.125" customWidth="1"/>
  </cols>
  <sheetData>
    <row r="1" spans="1:29" ht="30" x14ac:dyDescent="0.25">
      <c r="A1" s="24" t="s">
        <v>257</v>
      </c>
      <c r="B1" s="24" t="s">
        <v>258</v>
      </c>
      <c r="C1" s="24" t="s">
        <v>259</v>
      </c>
      <c r="D1" s="25" t="s">
        <v>260</v>
      </c>
      <c r="E1" s="25" t="s">
        <v>344</v>
      </c>
      <c r="F1" s="25" t="s">
        <v>369</v>
      </c>
      <c r="G1" s="25" t="s">
        <v>370</v>
      </c>
      <c r="H1" s="25" t="s">
        <v>362</v>
      </c>
      <c r="I1" s="25" t="s">
        <v>347</v>
      </c>
      <c r="J1" s="25" t="s">
        <v>363</v>
      </c>
      <c r="K1" s="25" t="s">
        <v>348</v>
      </c>
      <c r="L1" s="25" t="s">
        <v>364</v>
      </c>
      <c r="M1" s="25" t="s">
        <v>349</v>
      </c>
      <c r="N1" s="25" t="s">
        <v>365</v>
      </c>
      <c r="O1" s="25" t="s">
        <v>350</v>
      </c>
      <c r="P1" s="25" t="s">
        <v>366</v>
      </c>
      <c r="Q1" s="25" t="s">
        <v>351</v>
      </c>
      <c r="R1" s="25" t="s">
        <v>367</v>
      </c>
      <c r="S1" s="25" t="s">
        <v>352</v>
      </c>
      <c r="T1" s="25" t="s">
        <v>368</v>
      </c>
      <c r="U1" s="25" t="s">
        <v>353</v>
      </c>
      <c r="V1" s="25" t="s">
        <v>375</v>
      </c>
      <c r="W1" s="25" t="s">
        <v>371</v>
      </c>
      <c r="X1" s="25" t="s">
        <v>372</v>
      </c>
      <c r="Y1" s="25" t="s">
        <v>354</v>
      </c>
      <c r="Z1" s="25" t="s">
        <v>373</v>
      </c>
      <c r="AA1" s="25" t="s">
        <v>355</v>
      </c>
      <c r="AB1" s="25" t="s">
        <v>374</v>
      </c>
      <c r="AC1" s="25" t="s">
        <v>356</v>
      </c>
    </row>
    <row r="2" spans="1:29" x14ac:dyDescent="0.25">
      <c r="A2" s="29" t="s">
        <v>268</v>
      </c>
      <c r="B2" s="29">
        <v>1</v>
      </c>
      <c r="C2" s="29">
        <v>1</v>
      </c>
      <c r="D2" s="27" t="s">
        <v>269</v>
      </c>
      <c r="E2" s="26">
        <f>(F2*G2)+(V2*W2)</f>
        <v>0.84000000000000008</v>
      </c>
      <c r="F2" s="26">
        <v>0.8</v>
      </c>
      <c r="G2" s="26">
        <f>(H2*I2)+(J2*K2)+(L2*M2)+(N2*O2)+(P2*Q2)+(R2*S2)+(T2*U2)</f>
        <v>0.85</v>
      </c>
      <c r="H2" s="26">
        <v>0.1</v>
      </c>
      <c r="I2" s="26">
        <v>0.5</v>
      </c>
      <c r="J2" s="26">
        <v>0.1</v>
      </c>
      <c r="K2" s="26">
        <v>0.5</v>
      </c>
      <c r="L2" s="26">
        <v>0.2</v>
      </c>
      <c r="M2" s="26">
        <v>1</v>
      </c>
      <c r="N2" s="26">
        <v>0.2</v>
      </c>
      <c r="O2" s="26">
        <v>1</v>
      </c>
      <c r="P2" s="26">
        <v>0.2</v>
      </c>
      <c r="Q2" s="26">
        <v>1</v>
      </c>
      <c r="R2" s="26">
        <v>0.1</v>
      </c>
      <c r="S2" s="26">
        <v>1</v>
      </c>
      <c r="T2" s="26">
        <v>0.1</v>
      </c>
      <c r="U2" s="26">
        <v>0.5</v>
      </c>
      <c r="V2" s="26">
        <f>(X2*Y2)+(Z2*AA2)+(AB2*AC2)</f>
        <v>0.8</v>
      </c>
      <c r="W2" s="26">
        <v>0.2</v>
      </c>
      <c r="X2" s="26">
        <v>0.4</v>
      </c>
      <c r="Y2" s="26">
        <v>0.5</v>
      </c>
      <c r="Z2" s="26">
        <v>0.4</v>
      </c>
      <c r="AA2" s="26">
        <v>1</v>
      </c>
      <c r="AB2" s="26">
        <v>0.2</v>
      </c>
      <c r="AC2" s="26">
        <v>1</v>
      </c>
    </row>
    <row r="3" spans="1:29" x14ac:dyDescent="0.25">
      <c r="A3" s="30" t="s">
        <v>268</v>
      </c>
      <c r="B3" s="30">
        <v>1</v>
      </c>
      <c r="C3" s="30">
        <v>2</v>
      </c>
      <c r="D3" s="28" t="s">
        <v>271</v>
      </c>
      <c r="E3" s="26">
        <f t="shared" ref="E3:E26" si="0">(F3*G3)+(V3*W3)</f>
        <v>0.8</v>
      </c>
      <c r="F3" s="26">
        <v>0.8</v>
      </c>
      <c r="G3" s="26">
        <f t="shared" ref="G3:G26" si="1">(H3*I3)+(J3*K3)+(L3*M3)+(N3*O3)+(P3*Q3)+(R3*S3)+(T3*U3)</f>
        <v>0.9</v>
      </c>
      <c r="H3" s="26">
        <v>0.1</v>
      </c>
      <c r="I3" s="26">
        <v>1</v>
      </c>
      <c r="J3" s="26">
        <v>0.1</v>
      </c>
      <c r="K3" s="26">
        <v>0.5</v>
      </c>
      <c r="L3" s="26">
        <v>0.2</v>
      </c>
      <c r="M3" s="26">
        <v>1</v>
      </c>
      <c r="N3" s="26">
        <v>0.2</v>
      </c>
      <c r="O3" s="26">
        <v>1</v>
      </c>
      <c r="P3" s="26">
        <v>0.2</v>
      </c>
      <c r="Q3" s="26">
        <v>1</v>
      </c>
      <c r="R3" s="26">
        <v>0.1</v>
      </c>
      <c r="S3" s="26">
        <v>1</v>
      </c>
      <c r="T3" s="26">
        <v>0.1</v>
      </c>
      <c r="U3" s="26">
        <v>0.5</v>
      </c>
      <c r="V3" s="26">
        <f t="shared" ref="V3:V26" si="2">(X3*Y3)+(Z3*AA3)+(AB3*AC3)</f>
        <v>0.4</v>
      </c>
      <c r="W3" s="26">
        <v>0.2</v>
      </c>
      <c r="X3" s="26">
        <v>0.4</v>
      </c>
      <c r="Y3" s="26">
        <v>0.5</v>
      </c>
      <c r="Z3" s="26">
        <v>0.4</v>
      </c>
      <c r="AA3" s="26">
        <v>0</v>
      </c>
      <c r="AB3" s="26">
        <v>0.2</v>
      </c>
      <c r="AC3" s="26">
        <v>1</v>
      </c>
    </row>
    <row r="4" spans="1:29" x14ac:dyDescent="0.25">
      <c r="A4" s="30" t="s">
        <v>273</v>
      </c>
      <c r="B4" s="30">
        <v>2</v>
      </c>
      <c r="C4" s="30">
        <v>6</v>
      </c>
      <c r="D4" s="28" t="s">
        <v>274</v>
      </c>
      <c r="E4" s="26">
        <f t="shared" si="0"/>
        <v>1</v>
      </c>
      <c r="F4" s="26">
        <v>0.8</v>
      </c>
      <c r="G4" s="26">
        <f t="shared" si="1"/>
        <v>1</v>
      </c>
      <c r="H4" s="26">
        <v>0.1</v>
      </c>
      <c r="I4" s="26">
        <v>1</v>
      </c>
      <c r="J4" s="26">
        <v>0.1</v>
      </c>
      <c r="K4" s="26">
        <v>1</v>
      </c>
      <c r="L4" s="26">
        <v>0.2</v>
      </c>
      <c r="M4" s="26">
        <v>1</v>
      </c>
      <c r="N4" s="26">
        <v>0.2</v>
      </c>
      <c r="O4" s="26">
        <v>1</v>
      </c>
      <c r="P4" s="26">
        <v>0.2</v>
      </c>
      <c r="Q4" s="26">
        <v>1</v>
      </c>
      <c r="R4" s="26">
        <v>0.1</v>
      </c>
      <c r="S4" s="26">
        <v>1</v>
      </c>
      <c r="T4" s="26">
        <v>0.1</v>
      </c>
      <c r="U4" s="26">
        <v>1</v>
      </c>
      <c r="V4" s="26">
        <f t="shared" si="2"/>
        <v>1</v>
      </c>
      <c r="W4" s="26">
        <v>0.2</v>
      </c>
      <c r="X4" s="26">
        <v>0.4</v>
      </c>
      <c r="Y4" s="26">
        <v>1</v>
      </c>
      <c r="Z4" s="26">
        <v>0.4</v>
      </c>
      <c r="AA4" s="26">
        <v>1</v>
      </c>
      <c r="AB4" s="26">
        <v>0.2</v>
      </c>
      <c r="AC4" s="26">
        <v>1</v>
      </c>
    </row>
    <row r="5" spans="1:29" x14ac:dyDescent="0.25">
      <c r="A5" s="30" t="s">
        <v>273</v>
      </c>
      <c r="B5" s="30">
        <v>3</v>
      </c>
      <c r="C5" s="30">
        <v>33</v>
      </c>
      <c r="D5" s="28" t="s">
        <v>276</v>
      </c>
      <c r="E5" s="26">
        <f t="shared" si="0"/>
        <v>0.88000000000000012</v>
      </c>
      <c r="F5" s="26">
        <v>0.8</v>
      </c>
      <c r="G5" s="26">
        <f t="shared" si="1"/>
        <v>0.85000000000000009</v>
      </c>
      <c r="H5" s="26">
        <v>0.1</v>
      </c>
      <c r="I5" s="26">
        <v>1</v>
      </c>
      <c r="J5" s="26">
        <v>0.1</v>
      </c>
      <c r="K5" s="26">
        <v>0.5</v>
      </c>
      <c r="L5" s="26">
        <v>0.2</v>
      </c>
      <c r="M5" s="26">
        <v>1</v>
      </c>
      <c r="N5" s="26">
        <v>0.2</v>
      </c>
      <c r="O5" s="26">
        <v>0.5</v>
      </c>
      <c r="P5" s="26">
        <v>0.2</v>
      </c>
      <c r="Q5" s="26">
        <v>1</v>
      </c>
      <c r="R5" s="26">
        <v>0.1</v>
      </c>
      <c r="S5" s="26">
        <v>1</v>
      </c>
      <c r="T5" s="26">
        <v>0.1</v>
      </c>
      <c r="U5" s="26">
        <v>1</v>
      </c>
      <c r="V5" s="26">
        <f t="shared" si="2"/>
        <v>1</v>
      </c>
      <c r="W5" s="26">
        <v>0.2</v>
      </c>
      <c r="X5" s="26">
        <v>0.4</v>
      </c>
      <c r="Y5" s="26">
        <v>1</v>
      </c>
      <c r="Z5" s="26">
        <v>0.4</v>
      </c>
      <c r="AA5" s="26">
        <v>1</v>
      </c>
      <c r="AB5" s="26">
        <v>0.2</v>
      </c>
      <c r="AC5" s="26">
        <v>1</v>
      </c>
    </row>
    <row r="6" spans="1:29" x14ac:dyDescent="0.25">
      <c r="A6" s="30" t="s">
        <v>273</v>
      </c>
      <c r="B6" s="30">
        <v>5</v>
      </c>
      <c r="C6" s="30">
        <v>13</v>
      </c>
      <c r="D6" s="28" t="s">
        <v>404</v>
      </c>
      <c r="E6" s="26">
        <f t="shared" si="0"/>
        <v>0.64</v>
      </c>
      <c r="F6" s="26">
        <v>0.8</v>
      </c>
      <c r="G6" s="26">
        <f t="shared" si="1"/>
        <v>0.65</v>
      </c>
      <c r="H6" s="26">
        <v>0.1</v>
      </c>
      <c r="I6" s="26">
        <v>1</v>
      </c>
      <c r="J6" s="26">
        <v>0.1</v>
      </c>
      <c r="K6" s="26">
        <v>0.5</v>
      </c>
      <c r="L6" s="26">
        <v>0.2</v>
      </c>
      <c r="M6" s="26">
        <v>0</v>
      </c>
      <c r="N6" s="26">
        <v>0.2</v>
      </c>
      <c r="O6" s="26">
        <v>1</v>
      </c>
      <c r="P6" s="26">
        <v>0.2</v>
      </c>
      <c r="Q6" s="26">
        <v>0.5</v>
      </c>
      <c r="R6" s="26">
        <v>0.1</v>
      </c>
      <c r="S6" s="26">
        <v>1</v>
      </c>
      <c r="T6" s="26">
        <v>0.1</v>
      </c>
      <c r="U6" s="26">
        <v>1</v>
      </c>
      <c r="V6" s="26">
        <f t="shared" si="2"/>
        <v>0.60000000000000009</v>
      </c>
      <c r="W6" s="26">
        <v>0.2</v>
      </c>
      <c r="X6" s="26">
        <v>0.4</v>
      </c>
      <c r="Y6" s="26">
        <v>0.5</v>
      </c>
      <c r="Z6" s="26">
        <v>0.4</v>
      </c>
      <c r="AA6" s="26">
        <v>1</v>
      </c>
      <c r="AB6" s="26">
        <v>0.2</v>
      </c>
      <c r="AC6" s="26">
        <v>0</v>
      </c>
    </row>
    <row r="7" spans="1:29" x14ac:dyDescent="0.25">
      <c r="A7" s="30" t="s">
        <v>273</v>
      </c>
      <c r="B7" s="30">
        <v>6</v>
      </c>
      <c r="C7" s="30">
        <v>1</v>
      </c>
      <c r="D7" s="28" t="s">
        <v>403</v>
      </c>
      <c r="E7" s="26">
        <f t="shared" si="0"/>
        <v>0.80000000000000016</v>
      </c>
      <c r="F7" s="26">
        <v>0.8</v>
      </c>
      <c r="G7" s="26">
        <f t="shared" si="1"/>
        <v>0.8</v>
      </c>
      <c r="H7" s="26">
        <v>0.1</v>
      </c>
      <c r="I7" s="26">
        <v>1</v>
      </c>
      <c r="J7" s="26">
        <v>0.1</v>
      </c>
      <c r="K7" s="26">
        <v>1</v>
      </c>
      <c r="L7" s="26">
        <v>0.2</v>
      </c>
      <c r="M7" s="26">
        <v>1</v>
      </c>
      <c r="N7" s="26">
        <v>0.2</v>
      </c>
      <c r="O7" s="26">
        <v>0</v>
      </c>
      <c r="P7" s="26">
        <v>0.2</v>
      </c>
      <c r="Q7" s="26">
        <v>1</v>
      </c>
      <c r="R7" s="26">
        <v>0.1</v>
      </c>
      <c r="S7" s="26">
        <v>1</v>
      </c>
      <c r="T7" s="26">
        <v>0.1</v>
      </c>
      <c r="U7" s="26">
        <v>1</v>
      </c>
      <c r="V7" s="26">
        <f t="shared" si="2"/>
        <v>0.8</v>
      </c>
      <c r="W7" s="26">
        <v>0.2</v>
      </c>
      <c r="X7" s="26">
        <v>0.4</v>
      </c>
      <c r="Y7" s="26">
        <v>0.5</v>
      </c>
      <c r="Z7" s="26">
        <v>0.4</v>
      </c>
      <c r="AA7" s="26">
        <v>1</v>
      </c>
      <c r="AB7" s="26">
        <v>0.2</v>
      </c>
      <c r="AC7" s="26">
        <v>1</v>
      </c>
    </row>
    <row r="8" spans="1:29" x14ac:dyDescent="0.25">
      <c r="A8" s="30" t="s">
        <v>273</v>
      </c>
      <c r="B8" s="30">
        <v>9</v>
      </c>
      <c r="C8" s="30">
        <v>1</v>
      </c>
      <c r="D8" s="28" t="s">
        <v>405</v>
      </c>
      <c r="E8" s="26">
        <f t="shared" si="0"/>
        <v>0.8</v>
      </c>
      <c r="F8" s="26">
        <v>0.8</v>
      </c>
      <c r="G8" s="26">
        <f t="shared" si="1"/>
        <v>0.75</v>
      </c>
      <c r="H8" s="26">
        <v>0.1</v>
      </c>
      <c r="I8" s="26">
        <v>1</v>
      </c>
      <c r="J8" s="26">
        <v>0.1</v>
      </c>
      <c r="K8" s="26">
        <v>0.5</v>
      </c>
      <c r="L8" s="26">
        <v>0.2</v>
      </c>
      <c r="M8" s="26">
        <v>1</v>
      </c>
      <c r="N8" s="26">
        <v>0.2</v>
      </c>
      <c r="O8" s="26">
        <v>0</v>
      </c>
      <c r="P8" s="26">
        <v>0.2</v>
      </c>
      <c r="Q8" s="26">
        <v>1</v>
      </c>
      <c r="R8" s="26">
        <v>0.1</v>
      </c>
      <c r="S8" s="26">
        <v>1</v>
      </c>
      <c r="T8" s="26">
        <v>0.1</v>
      </c>
      <c r="U8" s="26">
        <v>1</v>
      </c>
      <c r="V8" s="26">
        <f t="shared" si="2"/>
        <v>1</v>
      </c>
      <c r="W8" s="26">
        <v>0.2</v>
      </c>
      <c r="X8" s="26">
        <v>0.4</v>
      </c>
      <c r="Y8" s="26">
        <v>1</v>
      </c>
      <c r="Z8" s="26">
        <v>0.4</v>
      </c>
      <c r="AA8" s="26">
        <v>1</v>
      </c>
      <c r="AB8" s="26">
        <v>0.2</v>
      </c>
      <c r="AC8" s="26">
        <v>1</v>
      </c>
    </row>
    <row r="9" spans="1:29" x14ac:dyDescent="0.25">
      <c r="A9" s="30" t="s">
        <v>273</v>
      </c>
      <c r="B9" s="30">
        <v>11</v>
      </c>
      <c r="C9" s="30">
        <v>12</v>
      </c>
      <c r="D9" s="28" t="s">
        <v>406</v>
      </c>
      <c r="E9" s="26">
        <f t="shared" si="0"/>
        <v>0.44000000000000011</v>
      </c>
      <c r="F9" s="26">
        <v>0.8</v>
      </c>
      <c r="G9" s="26">
        <f t="shared" si="1"/>
        <v>0.45000000000000007</v>
      </c>
      <c r="H9" s="26">
        <v>0.1</v>
      </c>
      <c r="I9" s="26">
        <v>0.5</v>
      </c>
      <c r="J9" s="26">
        <v>0.1</v>
      </c>
      <c r="K9" s="26">
        <v>0.5</v>
      </c>
      <c r="L9" s="26">
        <v>0.2</v>
      </c>
      <c r="M9" s="26">
        <v>0</v>
      </c>
      <c r="N9" s="26">
        <v>0.2</v>
      </c>
      <c r="O9" s="26">
        <v>0</v>
      </c>
      <c r="P9" s="26">
        <v>0.2</v>
      </c>
      <c r="Q9" s="26">
        <v>1</v>
      </c>
      <c r="R9" s="26">
        <v>0.1</v>
      </c>
      <c r="S9" s="26">
        <v>0.5</v>
      </c>
      <c r="T9" s="26">
        <v>0.1</v>
      </c>
      <c r="U9" s="26">
        <v>1</v>
      </c>
      <c r="V9" s="26">
        <f t="shared" si="2"/>
        <v>0.4</v>
      </c>
      <c r="W9" s="26">
        <v>0.2</v>
      </c>
      <c r="X9" s="26">
        <v>0.4</v>
      </c>
      <c r="Y9" s="26">
        <v>0</v>
      </c>
      <c r="Z9" s="26">
        <v>0.4</v>
      </c>
      <c r="AA9" s="26">
        <v>1</v>
      </c>
      <c r="AB9" s="26">
        <v>0.2</v>
      </c>
      <c r="AC9" s="26">
        <v>0</v>
      </c>
    </row>
    <row r="10" spans="1:29" x14ac:dyDescent="0.25">
      <c r="A10" s="30" t="s">
        <v>273</v>
      </c>
      <c r="B10" s="30">
        <v>12</v>
      </c>
      <c r="C10" s="30">
        <v>103</v>
      </c>
      <c r="D10" s="28" t="s">
        <v>412</v>
      </c>
      <c r="E10" s="26">
        <f t="shared" si="0"/>
        <v>0.72000000000000008</v>
      </c>
      <c r="F10" s="26">
        <v>0.8</v>
      </c>
      <c r="G10" s="26">
        <f t="shared" si="1"/>
        <v>0.75</v>
      </c>
      <c r="H10" s="26">
        <v>0.1</v>
      </c>
      <c r="I10" s="26">
        <v>1</v>
      </c>
      <c r="J10" s="26">
        <v>0.1</v>
      </c>
      <c r="K10" s="26">
        <v>0.5</v>
      </c>
      <c r="L10" s="26">
        <v>0.2</v>
      </c>
      <c r="M10" s="26">
        <v>0</v>
      </c>
      <c r="N10" s="26">
        <v>0.2</v>
      </c>
      <c r="O10" s="26">
        <v>1</v>
      </c>
      <c r="P10" s="26">
        <v>0.2</v>
      </c>
      <c r="Q10" s="26">
        <v>1</v>
      </c>
      <c r="R10" s="26">
        <v>0.1</v>
      </c>
      <c r="S10" s="26">
        <v>1</v>
      </c>
      <c r="T10" s="26">
        <v>0.1</v>
      </c>
      <c r="U10" s="26">
        <v>1</v>
      </c>
      <c r="V10" s="26">
        <f t="shared" si="2"/>
        <v>0.60000000000000009</v>
      </c>
      <c r="W10" s="26">
        <v>0.2</v>
      </c>
      <c r="X10" s="26">
        <v>0.4</v>
      </c>
      <c r="Y10" s="26">
        <v>0.5</v>
      </c>
      <c r="Z10" s="26">
        <v>0.4</v>
      </c>
      <c r="AA10" s="26">
        <v>1</v>
      </c>
      <c r="AB10" s="26">
        <v>0.2</v>
      </c>
      <c r="AC10" s="26">
        <v>0</v>
      </c>
    </row>
    <row r="11" spans="1:29" x14ac:dyDescent="0.25">
      <c r="A11" s="30" t="s">
        <v>273</v>
      </c>
      <c r="B11" s="30">
        <v>14</v>
      </c>
      <c r="C11" s="30">
        <v>1</v>
      </c>
      <c r="D11" s="36" t="s">
        <v>415</v>
      </c>
      <c r="E11" s="26">
        <f t="shared" si="0"/>
        <v>0.76000000000000012</v>
      </c>
      <c r="F11" s="26">
        <v>0.8</v>
      </c>
      <c r="G11" s="26">
        <f t="shared" si="1"/>
        <v>0.8</v>
      </c>
      <c r="H11" s="26">
        <v>0.1</v>
      </c>
      <c r="I11" s="26">
        <v>1</v>
      </c>
      <c r="J11" s="26">
        <v>0.1</v>
      </c>
      <c r="K11" s="26">
        <v>1</v>
      </c>
      <c r="L11" s="26">
        <v>0.2</v>
      </c>
      <c r="M11" s="26">
        <v>1</v>
      </c>
      <c r="N11" s="26">
        <v>0.2</v>
      </c>
      <c r="O11" s="26">
        <v>0</v>
      </c>
      <c r="P11" s="26">
        <v>0.2</v>
      </c>
      <c r="Q11" s="26">
        <v>1</v>
      </c>
      <c r="R11" s="26">
        <v>0.1</v>
      </c>
      <c r="S11" s="26">
        <v>1</v>
      </c>
      <c r="T11" s="26">
        <v>0.1</v>
      </c>
      <c r="U11" s="26">
        <v>1</v>
      </c>
      <c r="V11" s="26">
        <f t="shared" si="2"/>
        <v>0.60000000000000009</v>
      </c>
      <c r="W11" s="26">
        <v>0.2</v>
      </c>
      <c r="X11" s="26">
        <v>0.4</v>
      </c>
      <c r="Y11" s="26">
        <v>0.5</v>
      </c>
      <c r="Z11" s="26">
        <v>0.4</v>
      </c>
      <c r="AA11" s="26">
        <v>1</v>
      </c>
      <c r="AB11" s="26">
        <v>0.2</v>
      </c>
      <c r="AC11" s="26">
        <v>0</v>
      </c>
    </row>
    <row r="12" spans="1:29" x14ac:dyDescent="0.25">
      <c r="A12" s="30" t="s">
        <v>288</v>
      </c>
      <c r="B12" s="30">
        <v>16</v>
      </c>
      <c r="C12" s="30">
        <v>101</v>
      </c>
      <c r="D12" s="28" t="s">
        <v>289</v>
      </c>
      <c r="E12" s="26">
        <f t="shared" si="0"/>
        <v>0.92000000000000015</v>
      </c>
      <c r="F12" s="26">
        <v>0.8</v>
      </c>
      <c r="G12" s="26">
        <f t="shared" si="1"/>
        <v>0.95000000000000007</v>
      </c>
      <c r="H12" s="26">
        <v>0.1</v>
      </c>
      <c r="I12" s="26">
        <v>1</v>
      </c>
      <c r="J12" s="26">
        <v>0.1</v>
      </c>
      <c r="K12" s="26">
        <v>1</v>
      </c>
      <c r="L12" s="26">
        <v>0.2</v>
      </c>
      <c r="M12" s="26">
        <v>1</v>
      </c>
      <c r="N12" s="26">
        <v>0.2</v>
      </c>
      <c r="O12" s="26">
        <v>1</v>
      </c>
      <c r="P12" s="26">
        <v>0.2</v>
      </c>
      <c r="Q12" s="26">
        <v>1</v>
      </c>
      <c r="R12" s="26">
        <v>0.1</v>
      </c>
      <c r="S12" s="26">
        <v>1</v>
      </c>
      <c r="T12" s="26">
        <v>0.1</v>
      </c>
      <c r="U12" s="26">
        <v>0.5</v>
      </c>
      <c r="V12" s="26">
        <f t="shared" si="2"/>
        <v>0.8</v>
      </c>
      <c r="W12" s="26">
        <v>0.2</v>
      </c>
      <c r="X12" s="26">
        <v>0.4</v>
      </c>
      <c r="Y12" s="26">
        <v>1</v>
      </c>
      <c r="Z12" s="26">
        <v>0.4</v>
      </c>
      <c r="AA12" s="26">
        <v>1</v>
      </c>
      <c r="AB12" s="26">
        <v>0.2</v>
      </c>
      <c r="AC12" s="26">
        <v>0</v>
      </c>
    </row>
    <row r="13" spans="1:29" x14ac:dyDescent="0.25">
      <c r="A13" s="30" t="s">
        <v>291</v>
      </c>
      <c r="B13" s="30">
        <v>17</v>
      </c>
      <c r="C13" s="30">
        <v>1</v>
      </c>
      <c r="D13" s="28" t="s">
        <v>407</v>
      </c>
      <c r="E13" s="26">
        <f t="shared" si="0"/>
        <v>0.32000000000000006</v>
      </c>
      <c r="F13" s="26">
        <v>0.8</v>
      </c>
      <c r="G13" s="26">
        <f t="shared" si="1"/>
        <v>0.25</v>
      </c>
      <c r="H13" s="26">
        <v>0.1</v>
      </c>
      <c r="I13" s="26">
        <v>1</v>
      </c>
      <c r="J13" s="26">
        <v>0.1</v>
      </c>
      <c r="K13" s="26">
        <v>0</v>
      </c>
      <c r="L13" s="26">
        <v>0.2</v>
      </c>
      <c r="M13" s="26">
        <v>0</v>
      </c>
      <c r="N13" s="26">
        <v>0.2</v>
      </c>
      <c r="O13" s="26">
        <v>0</v>
      </c>
      <c r="P13" s="26">
        <v>0.2</v>
      </c>
      <c r="Q13" s="26">
        <v>0</v>
      </c>
      <c r="R13" s="26">
        <v>0.1</v>
      </c>
      <c r="S13" s="26">
        <v>1</v>
      </c>
      <c r="T13" s="26">
        <v>0.1</v>
      </c>
      <c r="U13" s="26">
        <v>0.5</v>
      </c>
      <c r="V13" s="26">
        <f t="shared" si="2"/>
        <v>0.60000000000000009</v>
      </c>
      <c r="W13" s="26">
        <v>0.2</v>
      </c>
      <c r="X13" s="26">
        <v>0.4</v>
      </c>
      <c r="Y13" s="26">
        <v>0.5</v>
      </c>
      <c r="Z13" s="26">
        <v>0.4</v>
      </c>
      <c r="AA13" s="26">
        <v>1</v>
      </c>
      <c r="AB13" s="26">
        <v>0.2</v>
      </c>
      <c r="AC13" s="26">
        <v>0</v>
      </c>
    </row>
    <row r="14" spans="1:29" x14ac:dyDescent="0.25">
      <c r="A14" s="30" t="s">
        <v>291</v>
      </c>
      <c r="B14" s="30">
        <v>19</v>
      </c>
      <c r="C14" s="30">
        <v>1</v>
      </c>
      <c r="D14" s="28" t="s">
        <v>408</v>
      </c>
      <c r="E14" s="26">
        <f t="shared" si="0"/>
        <v>0.68</v>
      </c>
      <c r="F14" s="26">
        <v>0.8</v>
      </c>
      <c r="G14" s="26">
        <f t="shared" si="1"/>
        <v>0.65</v>
      </c>
      <c r="H14" s="26">
        <v>0.1</v>
      </c>
      <c r="I14" s="26">
        <v>0.5</v>
      </c>
      <c r="J14" s="26">
        <v>0.1</v>
      </c>
      <c r="K14" s="26">
        <v>0.5</v>
      </c>
      <c r="L14" s="26">
        <v>0.2</v>
      </c>
      <c r="M14" s="26">
        <v>1</v>
      </c>
      <c r="N14" s="26">
        <v>0.2</v>
      </c>
      <c r="O14" s="26">
        <v>0</v>
      </c>
      <c r="P14" s="26">
        <v>0.2</v>
      </c>
      <c r="Q14" s="26">
        <v>1</v>
      </c>
      <c r="R14" s="26">
        <v>0.1</v>
      </c>
      <c r="S14" s="26">
        <v>1</v>
      </c>
      <c r="T14" s="26">
        <v>0.1</v>
      </c>
      <c r="U14" s="26">
        <v>0.5</v>
      </c>
      <c r="V14" s="26">
        <f t="shared" si="2"/>
        <v>0.8</v>
      </c>
      <c r="W14" s="26">
        <v>0.2</v>
      </c>
      <c r="X14" s="26">
        <v>0.4</v>
      </c>
      <c r="Y14" s="26">
        <v>1</v>
      </c>
      <c r="Z14" s="26">
        <v>0.4</v>
      </c>
      <c r="AA14" s="26">
        <v>1</v>
      </c>
      <c r="AB14" s="26">
        <v>0.2</v>
      </c>
      <c r="AC14" s="26">
        <v>0</v>
      </c>
    </row>
    <row r="15" spans="1:29" x14ac:dyDescent="0.25">
      <c r="A15" s="30" t="s">
        <v>297</v>
      </c>
      <c r="B15" s="30">
        <v>51</v>
      </c>
      <c r="C15" s="30">
        <v>1</v>
      </c>
      <c r="D15" s="28" t="s">
        <v>306</v>
      </c>
      <c r="E15" s="26">
        <f t="shared" si="0"/>
        <v>1</v>
      </c>
      <c r="F15" s="26">
        <v>0.8</v>
      </c>
      <c r="G15" s="26">
        <f t="shared" si="1"/>
        <v>1</v>
      </c>
      <c r="H15" s="26">
        <v>0.1</v>
      </c>
      <c r="I15" s="26">
        <v>1</v>
      </c>
      <c r="J15" s="26">
        <v>0.1</v>
      </c>
      <c r="K15" s="26">
        <v>1</v>
      </c>
      <c r="L15" s="26">
        <v>0.2</v>
      </c>
      <c r="M15" s="26">
        <v>1</v>
      </c>
      <c r="N15" s="26">
        <v>0.2</v>
      </c>
      <c r="O15" s="26">
        <v>1</v>
      </c>
      <c r="P15" s="26">
        <v>0.2</v>
      </c>
      <c r="Q15" s="26">
        <v>1</v>
      </c>
      <c r="R15" s="26">
        <v>0.1</v>
      </c>
      <c r="S15" s="26">
        <v>1</v>
      </c>
      <c r="T15" s="26">
        <v>0.1</v>
      </c>
      <c r="U15" s="26">
        <v>1</v>
      </c>
      <c r="V15" s="26">
        <f t="shared" si="2"/>
        <v>1</v>
      </c>
      <c r="W15" s="26">
        <v>0.2</v>
      </c>
      <c r="X15" s="26">
        <v>0.4</v>
      </c>
      <c r="Y15" s="26">
        <v>1</v>
      </c>
      <c r="Z15" s="26">
        <v>0.4</v>
      </c>
      <c r="AA15" s="26">
        <v>1</v>
      </c>
      <c r="AB15" s="26">
        <v>0.2</v>
      </c>
      <c r="AC15" s="26">
        <v>1</v>
      </c>
    </row>
    <row r="16" spans="1:29" x14ac:dyDescent="0.25">
      <c r="A16" s="30" t="s">
        <v>297</v>
      </c>
      <c r="B16" s="30">
        <v>61</v>
      </c>
      <c r="C16" s="30">
        <v>1</v>
      </c>
      <c r="D16" s="28" t="s">
        <v>359</v>
      </c>
      <c r="E16" s="26">
        <f t="shared" si="0"/>
        <v>0.96</v>
      </c>
      <c r="F16" s="26">
        <v>0.8</v>
      </c>
      <c r="G16" s="26">
        <f t="shared" si="1"/>
        <v>0.95</v>
      </c>
      <c r="H16" s="26">
        <v>0.1</v>
      </c>
      <c r="I16" s="26">
        <v>1</v>
      </c>
      <c r="J16" s="26">
        <v>0.1</v>
      </c>
      <c r="K16" s="26">
        <v>0.5</v>
      </c>
      <c r="L16" s="26">
        <v>0.2</v>
      </c>
      <c r="M16" s="26">
        <v>1</v>
      </c>
      <c r="N16" s="26">
        <v>0.2</v>
      </c>
      <c r="O16" s="26">
        <v>1</v>
      </c>
      <c r="P16" s="26">
        <v>0.2</v>
      </c>
      <c r="Q16" s="26">
        <v>1</v>
      </c>
      <c r="R16" s="26">
        <v>0.1</v>
      </c>
      <c r="S16" s="26">
        <v>1</v>
      </c>
      <c r="T16" s="26">
        <v>0.1</v>
      </c>
      <c r="U16" s="26">
        <v>1</v>
      </c>
      <c r="V16" s="26">
        <f t="shared" si="2"/>
        <v>1</v>
      </c>
      <c r="W16" s="26">
        <v>0.2</v>
      </c>
      <c r="X16" s="26">
        <v>0.4</v>
      </c>
      <c r="Y16" s="26">
        <v>1</v>
      </c>
      <c r="Z16" s="26">
        <v>0.4</v>
      </c>
      <c r="AA16" s="26">
        <v>1</v>
      </c>
      <c r="AB16" s="26">
        <v>0.2</v>
      </c>
      <c r="AC16" s="26">
        <v>1</v>
      </c>
    </row>
    <row r="17" spans="1:29" x14ac:dyDescent="0.25">
      <c r="A17" s="30" t="s">
        <v>297</v>
      </c>
      <c r="B17" s="30">
        <v>70</v>
      </c>
      <c r="C17" s="30">
        <v>1</v>
      </c>
      <c r="D17" s="28" t="s">
        <v>357</v>
      </c>
      <c r="E17" s="26">
        <f t="shared" si="0"/>
        <v>1</v>
      </c>
      <c r="F17" s="26">
        <v>0.8</v>
      </c>
      <c r="G17" s="26">
        <f t="shared" si="1"/>
        <v>1</v>
      </c>
      <c r="H17" s="26">
        <v>0.1</v>
      </c>
      <c r="I17" s="26">
        <v>1</v>
      </c>
      <c r="J17" s="26">
        <v>0.1</v>
      </c>
      <c r="K17" s="26">
        <v>1</v>
      </c>
      <c r="L17" s="26">
        <v>0.2</v>
      </c>
      <c r="M17" s="26">
        <v>1</v>
      </c>
      <c r="N17" s="26">
        <v>0.2</v>
      </c>
      <c r="O17" s="26">
        <v>1</v>
      </c>
      <c r="P17" s="26">
        <v>0.2</v>
      </c>
      <c r="Q17" s="26">
        <v>1</v>
      </c>
      <c r="R17" s="26">
        <v>0.1</v>
      </c>
      <c r="S17" s="26">
        <v>1</v>
      </c>
      <c r="T17" s="26">
        <v>0.1</v>
      </c>
      <c r="U17" s="26">
        <v>1</v>
      </c>
      <c r="V17" s="26">
        <f t="shared" si="2"/>
        <v>1</v>
      </c>
      <c r="W17" s="26">
        <v>0.2</v>
      </c>
      <c r="X17" s="26">
        <v>0.4</v>
      </c>
      <c r="Y17" s="26">
        <v>1</v>
      </c>
      <c r="Z17" s="26">
        <v>0.4</v>
      </c>
      <c r="AA17" s="26">
        <v>1</v>
      </c>
      <c r="AB17" s="26">
        <v>0.2</v>
      </c>
      <c r="AC17" s="26">
        <v>1</v>
      </c>
    </row>
    <row r="18" spans="1:29" x14ac:dyDescent="0.25">
      <c r="A18" s="30" t="s">
        <v>358</v>
      </c>
      <c r="B18" s="30">
        <v>27</v>
      </c>
      <c r="C18" s="30">
        <v>1</v>
      </c>
      <c r="D18" s="28" t="s">
        <v>300</v>
      </c>
      <c r="E18" s="26">
        <f t="shared" si="0"/>
        <v>0.92</v>
      </c>
      <c r="F18" s="26">
        <v>0.8</v>
      </c>
      <c r="G18" s="26">
        <f t="shared" si="1"/>
        <v>1</v>
      </c>
      <c r="H18" s="26">
        <v>0.1</v>
      </c>
      <c r="I18" s="26">
        <v>1</v>
      </c>
      <c r="J18" s="26">
        <v>0.1</v>
      </c>
      <c r="K18" s="26">
        <v>1</v>
      </c>
      <c r="L18" s="26">
        <v>0.2</v>
      </c>
      <c r="M18" s="26">
        <v>1</v>
      </c>
      <c r="N18" s="26">
        <v>0.2</v>
      </c>
      <c r="O18" s="26">
        <v>1</v>
      </c>
      <c r="P18" s="26">
        <v>0.2</v>
      </c>
      <c r="Q18" s="26">
        <v>1</v>
      </c>
      <c r="R18" s="26">
        <v>0.1</v>
      </c>
      <c r="S18" s="26">
        <v>1</v>
      </c>
      <c r="T18" s="26">
        <v>0.1</v>
      </c>
      <c r="U18" s="26">
        <v>1</v>
      </c>
      <c r="V18" s="26">
        <f t="shared" si="2"/>
        <v>0.60000000000000009</v>
      </c>
      <c r="W18" s="26">
        <v>0.2</v>
      </c>
      <c r="X18" s="26">
        <v>0.4</v>
      </c>
      <c r="Y18" s="26">
        <v>0.5</v>
      </c>
      <c r="Z18" s="26">
        <v>0.4</v>
      </c>
      <c r="AA18" s="26">
        <v>1</v>
      </c>
      <c r="AB18" s="26">
        <v>0.2</v>
      </c>
      <c r="AC18" s="26">
        <v>0</v>
      </c>
    </row>
    <row r="19" spans="1:29" x14ac:dyDescent="0.25">
      <c r="A19" s="30" t="s">
        <v>358</v>
      </c>
      <c r="B19" s="30">
        <v>29</v>
      </c>
      <c r="C19" s="30">
        <v>0</v>
      </c>
      <c r="D19" s="28" t="s">
        <v>310</v>
      </c>
      <c r="E19" s="26">
        <f t="shared" si="0"/>
        <v>0.8</v>
      </c>
      <c r="F19" s="26">
        <v>0.8</v>
      </c>
      <c r="G19" s="26">
        <f t="shared" si="1"/>
        <v>0.75</v>
      </c>
      <c r="H19" s="26">
        <v>0.1</v>
      </c>
      <c r="I19" s="26">
        <v>1</v>
      </c>
      <c r="J19" s="26">
        <v>0.1</v>
      </c>
      <c r="K19" s="26">
        <v>0.5</v>
      </c>
      <c r="L19" s="26">
        <v>0.2</v>
      </c>
      <c r="M19" s="26">
        <v>1</v>
      </c>
      <c r="N19" s="26">
        <v>0.2</v>
      </c>
      <c r="O19" s="26">
        <v>0</v>
      </c>
      <c r="P19" s="26">
        <v>0.2</v>
      </c>
      <c r="Q19" s="26">
        <v>1</v>
      </c>
      <c r="R19" s="26">
        <v>0.1</v>
      </c>
      <c r="S19" s="26">
        <v>1</v>
      </c>
      <c r="T19" s="26">
        <v>0.1</v>
      </c>
      <c r="U19" s="26">
        <v>1</v>
      </c>
      <c r="V19" s="26">
        <f t="shared" si="2"/>
        <v>1</v>
      </c>
      <c r="W19" s="26">
        <v>0.2</v>
      </c>
      <c r="X19" s="26">
        <v>0.4</v>
      </c>
      <c r="Y19" s="26">
        <v>1</v>
      </c>
      <c r="Z19" s="26">
        <v>0.4</v>
      </c>
      <c r="AA19" s="26">
        <v>1</v>
      </c>
      <c r="AB19" s="26">
        <v>0.2</v>
      </c>
      <c r="AC19" s="26">
        <v>1</v>
      </c>
    </row>
    <row r="20" spans="1:29" x14ac:dyDescent="0.25">
      <c r="A20" s="30" t="s">
        <v>358</v>
      </c>
      <c r="B20" s="30">
        <v>66</v>
      </c>
      <c r="C20" s="30">
        <v>1</v>
      </c>
      <c r="D20" s="28" t="s">
        <v>302</v>
      </c>
      <c r="E20" s="26">
        <f t="shared" si="0"/>
        <v>1</v>
      </c>
      <c r="F20" s="26">
        <v>0.8</v>
      </c>
      <c r="G20" s="26">
        <f t="shared" si="1"/>
        <v>1</v>
      </c>
      <c r="H20" s="26">
        <v>0.1</v>
      </c>
      <c r="I20" s="26">
        <v>1</v>
      </c>
      <c r="J20" s="26">
        <v>0.1</v>
      </c>
      <c r="K20" s="26">
        <v>1</v>
      </c>
      <c r="L20" s="26">
        <v>0.2</v>
      </c>
      <c r="M20" s="26">
        <v>1</v>
      </c>
      <c r="N20" s="26">
        <v>0.2</v>
      </c>
      <c r="O20" s="26">
        <v>1</v>
      </c>
      <c r="P20" s="26">
        <v>0.2</v>
      </c>
      <c r="Q20" s="26">
        <v>1</v>
      </c>
      <c r="R20" s="26">
        <v>0.1</v>
      </c>
      <c r="S20" s="26">
        <v>1</v>
      </c>
      <c r="T20" s="26">
        <v>0.1</v>
      </c>
      <c r="U20" s="26">
        <v>1</v>
      </c>
      <c r="V20" s="26">
        <f t="shared" si="2"/>
        <v>1</v>
      </c>
      <c r="W20" s="26">
        <v>0.2</v>
      </c>
      <c r="X20" s="26">
        <v>0.4</v>
      </c>
      <c r="Y20" s="26">
        <v>1</v>
      </c>
      <c r="Z20" s="26">
        <v>0.4</v>
      </c>
      <c r="AA20" s="26">
        <v>1</v>
      </c>
      <c r="AB20" s="26">
        <v>0.2</v>
      </c>
      <c r="AC20" s="26">
        <v>1</v>
      </c>
    </row>
    <row r="21" spans="1:29" x14ac:dyDescent="0.25">
      <c r="A21" s="30" t="s">
        <v>361</v>
      </c>
      <c r="B21" s="30">
        <v>89</v>
      </c>
      <c r="C21" s="30">
        <v>2</v>
      </c>
      <c r="D21" s="28" t="s">
        <v>202</v>
      </c>
      <c r="E21" s="26">
        <f t="shared" si="0"/>
        <v>0.3600000000000001</v>
      </c>
      <c r="F21" s="26">
        <v>0.8</v>
      </c>
      <c r="G21" s="26">
        <f t="shared" si="1"/>
        <v>0.4</v>
      </c>
      <c r="H21" s="26">
        <v>0.1</v>
      </c>
      <c r="I21" s="26">
        <v>1</v>
      </c>
      <c r="J21" s="26">
        <v>0.1</v>
      </c>
      <c r="K21" s="26">
        <v>1</v>
      </c>
      <c r="L21" s="26">
        <v>0.2</v>
      </c>
      <c r="M21" s="26">
        <v>0</v>
      </c>
      <c r="N21" s="26">
        <v>0.2</v>
      </c>
      <c r="O21" s="26">
        <v>0</v>
      </c>
      <c r="P21" s="26">
        <v>0.2</v>
      </c>
      <c r="Q21" s="26">
        <v>0</v>
      </c>
      <c r="R21" s="26">
        <v>0.1</v>
      </c>
      <c r="S21" s="26">
        <v>1</v>
      </c>
      <c r="T21" s="26">
        <v>0.1</v>
      </c>
      <c r="U21" s="26">
        <v>1</v>
      </c>
      <c r="V21" s="26">
        <f t="shared" si="2"/>
        <v>0.2</v>
      </c>
      <c r="W21" s="26">
        <v>0.2</v>
      </c>
      <c r="X21" s="26">
        <v>0.4</v>
      </c>
      <c r="Y21" s="26">
        <v>0</v>
      </c>
      <c r="Z21" s="26">
        <v>0.4</v>
      </c>
      <c r="AA21" s="26">
        <v>0</v>
      </c>
      <c r="AB21" s="26">
        <v>0.2</v>
      </c>
      <c r="AC21" s="26">
        <v>1</v>
      </c>
    </row>
    <row r="22" spans="1:29" x14ac:dyDescent="0.25">
      <c r="A22" s="30" t="s">
        <v>360</v>
      </c>
      <c r="B22" s="30">
        <v>98</v>
      </c>
      <c r="C22" s="30">
        <v>1</v>
      </c>
      <c r="D22" s="28" t="s">
        <v>313</v>
      </c>
      <c r="E22" s="26">
        <f t="shared" si="0"/>
        <v>1</v>
      </c>
      <c r="F22" s="26">
        <v>0.8</v>
      </c>
      <c r="G22" s="26">
        <f t="shared" si="1"/>
        <v>1</v>
      </c>
      <c r="H22" s="26">
        <v>0.1</v>
      </c>
      <c r="I22" s="26">
        <v>1</v>
      </c>
      <c r="J22" s="26">
        <v>0.1</v>
      </c>
      <c r="K22" s="26">
        <v>1</v>
      </c>
      <c r="L22" s="26">
        <v>0.2</v>
      </c>
      <c r="M22" s="26">
        <v>1</v>
      </c>
      <c r="N22" s="26">
        <v>0.2</v>
      </c>
      <c r="O22" s="26">
        <v>1</v>
      </c>
      <c r="P22" s="26">
        <v>0.2</v>
      </c>
      <c r="Q22" s="26">
        <v>1</v>
      </c>
      <c r="R22" s="26">
        <v>0.1</v>
      </c>
      <c r="S22" s="26">
        <v>1</v>
      </c>
      <c r="T22" s="26">
        <v>0.1</v>
      </c>
      <c r="U22" s="26">
        <v>1</v>
      </c>
      <c r="V22" s="26">
        <f t="shared" si="2"/>
        <v>1</v>
      </c>
      <c r="W22" s="26">
        <v>0.2</v>
      </c>
      <c r="X22" s="26">
        <v>0.4</v>
      </c>
      <c r="Y22" s="26">
        <v>1</v>
      </c>
      <c r="Z22" s="26">
        <v>0.4</v>
      </c>
      <c r="AA22" s="26">
        <v>1</v>
      </c>
      <c r="AB22" s="26">
        <v>0.2</v>
      </c>
      <c r="AC22" s="26">
        <v>1</v>
      </c>
    </row>
    <row r="23" spans="1:29" x14ac:dyDescent="0.25">
      <c r="A23" s="30" t="s">
        <v>361</v>
      </c>
      <c r="B23" s="30">
        <v>98</v>
      </c>
      <c r="C23" s="30">
        <v>2</v>
      </c>
      <c r="D23" s="28" t="s">
        <v>315</v>
      </c>
      <c r="E23" s="26">
        <f t="shared" si="0"/>
        <v>0.60000000000000009</v>
      </c>
      <c r="F23" s="26">
        <v>0.8</v>
      </c>
      <c r="G23" s="26">
        <f t="shared" si="1"/>
        <v>0.55000000000000004</v>
      </c>
      <c r="H23" s="26">
        <v>0.1</v>
      </c>
      <c r="I23" s="26">
        <v>1</v>
      </c>
      <c r="J23" s="26">
        <v>0.1</v>
      </c>
      <c r="K23" s="26">
        <v>1</v>
      </c>
      <c r="L23" s="26">
        <v>0.2</v>
      </c>
      <c r="M23" s="26">
        <v>0</v>
      </c>
      <c r="N23" s="26">
        <v>0.2</v>
      </c>
      <c r="O23" s="26">
        <v>0</v>
      </c>
      <c r="P23" s="26">
        <v>0.2</v>
      </c>
      <c r="Q23" s="26">
        <v>1</v>
      </c>
      <c r="R23" s="26">
        <v>0.1</v>
      </c>
      <c r="S23" s="26">
        <v>1</v>
      </c>
      <c r="T23" s="26">
        <v>0.1</v>
      </c>
      <c r="U23" s="26">
        <v>0.5</v>
      </c>
      <c r="V23" s="26">
        <f t="shared" si="2"/>
        <v>0.8</v>
      </c>
      <c r="W23" s="26">
        <v>0.2</v>
      </c>
      <c r="X23" s="26">
        <v>0.4</v>
      </c>
      <c r="Y23" s="26">
        <v>1</v>
      </c>
      <c r="Z23" s="26">
        <v>0.4</v>
      </c>
      <c r="AA23" s="26">
        <v>1</v>
      </c>
      <c r="AB23" s="26">
        <v>0.2</v>
      </c>
      <c r="AC23" s="26">
        <v>0</v>
      </c>
    </row>
    <row r="24" spans="1:29" x14ac:dyDescent="0.25">
      <c r="A24" s="30" t="s">
        <v>317</v>
      </c>
      <c r="B24" s="30" t="s">
        <v>318</v>
      </c>
      <c r="C24" s="30" t="s">
        <v>318</v>
      </c>
      <c r="D24" s="28" t="s">
        <v>321</v>
      </c>
      <c r="E24" s="26">
        <f t="shared" si="0"/>
        <v>1</v>
      </c>
      <c r="F24" s="26">
        <v>0.8</v>
      </c>
      <c r="G24" s="26">
        <f t="shared" si="1"/>
        <v>1</v>
      </c>
      <c r="H24" s="26">
        <v>0.1</v>
      </c>
      <c r="I24" s="26">
        <v>1</v>
      </c>
      <c r="J24" s="26">
        <v>0.1</v>
      </c>
      <c r="K24" s="26">
        <v>1</v>
      </c>
      <c r="L24" s="26">
        <v>0.2</v>
      </c>
      <c r="M24" s="26">
        <v>1</v>
      </c>
      <c r="N24" s="26">
        <v>0.2</v>
      </c>
      <c r="O24" s="26">
        <v>1</v>
      </c>
      <c r="P24" s="26">
        <v>0.2</v>
      </c>
      <c r="Q24" s="26">
        <v>1</v>
      </c>
      <c r="R24" s="26">
        <v>0.1</v>
      </c>
      <c r="S24" s="26">
        <v>1</v>
      </c>
      <c r="T24" s="26">
        <v>0.1</v>
      </c>
      <c r="U24" s="26">
        <v>1</v>
      </c>
      <c r="V24" s="26">
        <f t="shared" si="2"/>
        <v>1</v>
      </c>
      <c r="W24" s="26">
        <v>0.2</v>
      </c>
      <c r="X24" s="26">
        <v>0.4</v>
      </c>
      <c r="Y24" s="26">
        <v>1</v>
      </c>
      <c r="Z24" s="26">
        <v>0.4</v>
      </c>
      <c r="AA24" s="26">
        <v>1</v>
      </c>
      <c r="AB24" s="26">
        <v>0.2</v>
      </c>
      <c r="AC24" s="26">
        <v>1</v>
      </c>
    </row>
    <row r="25" spans="1:29" x14ac:dyDescent="0.25">
      <c r="A25" s="30" t="s">
        <v>317</v>
      </c>
      <c r="B25" s="30" t="s">
        <v>318</v>
      </c>
      <c r="C25" s="30" t="s">
        <v>318</v>
      </c>
      <c r="D25" s="28" t="s">
        <v>323</v>
      </c>
      <c r="E25" s="26">
        <f t="shared" si="0"/>
        <v>1</v>
      </c>
      <c r="F25" s="26">
        <v>0.8</v>
      </c>
      <c r="G25" s="26">
        <f t="shared" si="1"/>
        <v>1</v>
      </c>
      <c r="H25" s="26">
        <v>0.1</v>
      </c>
      <c r="I25" s="26">
        <v>1</v>
      </c>
      <c r="J25" s="26">
        <v>0.1</v>
      </c>
      <c r="K25" s="26">
        <v>1</v>
      </c>
      <c r="L25" s="26">
        <v>0.2</v>
      </c>
      <c r="M25" s="26">
        <v>1</v>
      </c>
      <c r="N25" s="26">
        <v>0.2</v>
      </c>
      <c r="O25" s="26">
        <v>1</v>
      </c>
      <c r="P25" s="26">
        <v>0.2</v>
      </c>
      <c r="Q25" s="26">
        <v>1</v>
      </c>
      <c r="R25" s="26">
        <v>0.1</v>
      </c>
      <c r="S25" s="26">
        <v>1</v>
      </c>
      <c r="T25" s="26">
        <v>0.1</v>
      </c>
      <c r="U25" s="26">
        <v>1</v>
      </c>
      <c r="V25" s="26">
        <f t="shared" si="2"/>
        <v>1</v>
      </c>
      <c r="W25" s="26">
        <v>0.2</v>
      </c>
      <c r="X25" s="26">
        <v>0.4</v>
      </c>
      <c r="Y25" s="26">
        <v>1</v>
      </c>
      <c r="Z25" s="26">
        <v>0.4</v>
      </c>
      <c r="AA25" s="26">
        <v>1</v>
      </c>
      <c r="AB25" s="26">
        <v>0.2</v>
      </c>
      <c r="AC25" s="26">
        <v>1</v>
      </c>
    </row>
    <row r="26" spans="1:29" x14ac:dyDescent="0.25">
      <c r="A26" s="30" t="s">
        <v>317</v>
      </c>
      <c r="B26" s="30" t="s">
        <v>318</v>
      </c>
      <c r="C26" s="30" t="s">
        <v>318</v>
      </c>
      <c r="D26" s="28" t="s">
        <v>319</v>
      </c>
      <c r="E26" s="26">
        <f t="shared" si="0"/>
        <v>1</v>
      </c>
      <c r="F26" s="26">
        <v>0.8</v>
      </c>
      <c r="G26" s="26">
        <f t="shared" si="1"/>
        <v>1</v>
      </c>
      <c r="H26" s="26">
        <v>0.1</v>
      </c>
      <c r="I26" s="26">
        <v>1</v>
      </c>
      <c r="J26" s="26">
        <v>0.1</v>
      </c>
      <c r="K26" s="26">
        <v>1</v>
      </c>
      <c r="L26" s="26">
        <v>0.2</v>
      </c>
      <c r="M26" s="26">
        <v>1</v>
      </c>
      <c r="N26" s="26">
        <v>0.2</v>
      </c>
      <c r="O26" s="26">
        <v>1</v>
      </c>
      <c r="P26" s="26">
        <v>0.2</v>
      </c>
      <c r="Q26" s="26">
        <v>1</v>
      </c>
      <c r="R26" s="26">
        <v>0.1</v>
      </c>
      <c r="S26" s="26">
        <v>1</v>
      </c>
      <c r="T26" s="26">
        <v>0.1</v>
      </c>
      <c r="U26" s="26">
        <v>1</v>
      </c>
      <c r="V26" s="26">
        <f t="shared" si="2"/>
        <v>1</v>
      </c>
      <c r="W26" s="26">
        <v>0.2</v>
      </c>
      <c r="X26" s="26">
        <v>0.4</v>
      </c>
      <c r="Y26" s="26">
        <v>1</v>
      </c>
      <c r="Z26" s="26">
        <v>0.4</v>
      </c>
      <c r="AA26" s="26">
        <v>1</v>
      </c>
      <c r="AB26" s="26">
        <v>0.2</v>
      </c>
      <c r="AC26" s="26">
        <v>1</v>
      </c>
    </row>
    <row r="28" spans="1:29" x14ac:dyDescent="0.25">
      <c r="E28" s="11"/>
      <c r="F28" t="s">
        <v>409</v>
      </c>
      <c r="G28" s="46">
        <f>AVERAGE(G2:G26)</f>
        <v>0.81200000000000006</v>
      </c>
      <c r="V28" s="46">
        <f>AVERAGE(V2:V26)</f>
        <v>0.80000000000000016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2"/>
  <sheetViews>
    <sheetView workbookViewId="0">
      <selection activeCell="E38" sqref="E38"/>
    </sheetView>
  </sheetViews>
  <sheetFormatPr baseColWidth="10" defaultRowHeight="15.75" x14ac:dyDescent="0.25"/>
  <cols>
    <col min="4" max="4" width="55.375" customWidth="1"/>
    <col min="5" max="5" width="20.125" customWidth="1"/>
    <col min="6" max="6" width="22.125" customWidth="1"/>
    <col min="7" max="8" width="15.375" customWidth="1"/>
    <col min="9" max="9" width="13.875" customWidth="1"/>
  </cols>
  <sheetData>
    <row r="1" spans="1:43" x14ac:dyDescent="0.25">
      <c r="A1" s="23" t="s">
        <v>257</v>
      </c>
      <c r="B1" s="23" t="s">
        <v>258</v>
      </c>
      <c r="C1" s="23" t="s">
        <v>259</v>
      </c>
      <c r="D1" s="23" t="s">
        <v>337</v>
      </c>
      <c r="E1" s="23" t="s">
        <v>399</v>
      </c>
      <c r="F1" s="23" t="s">
        <v>388</v>
      </c>
      <c r="G1" s="23" t="s">
        <v>376</v>
      </c>
      <c r="H1" s="23" t="s">
        <v>389</v>
      </c>
      <c r="I1" s="23" t="s">
        <v>390</v>
      </c>
      <c r="J1" s="23" t="s">
        <v>14</v>
      </c>
      <c r="K1" s="18" t="s">
        <v>391</v>
      </c>
      <c r="L1" s="18" t="s">
        <v>18</v>
      </c>
      <c r="M1" s="18" t="s">
        <v>392</v>
      </c>
      <c r="N1" s="18" t="s">
        <v>22</v>
      </c>
      <c r="O1" s="18" t="s">
        <v>393</v>
      </c>
      <c r="P1" s="18" t="s">
        <v>24</v>
      </c>
      <c r="Q1" s="18" t="s">
        <v>394</v>
      </c>
      <c r="R1" s="18" t="s">
        <v>26</v>
      </c>
      <c r="S1" s="18" t="s">
        <v>395</v>
      </c>
      <c r="T1" s="18" t="s">
        <v>28</v>
      </c>
      <c r="U1" s="18" t="s">
        <v>396</v>
      </c>
      <c r="V1" s="18" t="s">
        <v>30</v>
      </c>
      <c r="W1" s="18" t="s">
        <v>397</v>
      </c>
      <c r="X1" s="18" t="s">
        <v>253</v>
      </c>
      <c r="Y1" s="18" t="s">
        <v>398</v>
      </c>
      <c r="Z1" s="18" t="s">
        <v>252</v>
      </c>
      <c r="AA1" s="18" t="s">
        <v>386</v>
      </c>
      <c r="AB1" s="18" t="s">
        <v>377</v>
      </c>
      <c r="AC1" s="18" t="s">
        <v>387</v>
      </c>
      <c r="AD1" s="18" t="s">
        <v>384</v>
      </c>
      <c r="AE1" s="18" t="s">
        <v>32</v>
      </c>
      <c r="AF1" s="18" t="s">
        <v>385</v>
      </c>
      <c r="AG1" s="18" t="s">
        <v>34</v>
      </c>
      <c r="AH1" s="18" t="s">
        <v>383</v>
      </c>
      <c r="AI1" s="18" t="s">
        <v>378</v>
      </c>
      <c r="AJ1" s="18" t="s">
        <v>380</v>
      </c>
      <c r="AK1" s="18" t="s">
        <v>381</v>
      </c>
      <c r="AL1" s="18" t="s">
        <v>36</v>
      </c>
      <c r="AM1" s="18" t="s">
        <v>382</v>
      </c>
      <c r="AN1" s="18" t="s">
        <v>38</v>
      </c>
      <c r="AO1" s="18" t="s">
        <v>420</v>
      </c>
      <c r="AP1" s="18" t="s">
        <v>379</v>
      </c>
      <c r="AQ1" s="18" t="s">
        <v>40</v>
      </c>
    </row>
    <row r="2" spans="1:43" x14ac:dyDescent="0.25">
      <c r="A2" s="17" t="s">
        <v>268</v>
      </c>
      <c r="B2" s="17">
        <v>1</v>
      </c>
      <c r="C2" s="17">
        <v>1</v>
      </c>
      <c r="D2" s="27" t="s">
        <v>269</v>
      </c>
      <c r="E2" s="19">
        <f t="shared" ref="E2:E26" si="0">F2+AA2+AH2+AO2</f>
        <v>0.33876500000000004</v>
      </c>
      <c r="F2" s="19">
        <f t="shared" ref="F2:F26" si="1">G2*H2</f>
        <v>0.108765</v>
      </c>
      <c r="G2" s="19">
        <v>0.45</v>
      </c>
      <c r="H2" s="19">
        <f t="shared" ref="H2:H26" si="2">(I2*J2)+(K2*L2)+(M2*N2)+(O2*P2)+(Q2*R2)+(S2*T2)+(U2*V2)+(W2*X2)+(Y2*Z2)</f>
        <v>0.2417</v>
      </c>
      <c r="I2" s="20">
        <v>9.1700000000000004E-2</v>
      </c>
      <c r="J2" s="19">
        <v>0</v>
      </c>
      <c r="K2" s="19">
        <v>0.15</v>
      </c>
      <c r="L2" s="19">
        <v>1</v>
      </c>
      <c r="M2" s="20">
        <v>9.1700000000000004E-2</v>
      </c>
      <c r="N2" s="19">
        <v>0</v>
      </c>
      <c r="O2" s="21">
        <v>9.1700000000000004E-2</v>
      </c>
      <c r="P2" s="19">
        <v>1</v>
      </c>
      <c r="Q2" s="21">
        <v>9.1700000000000004E-2</v>
      </c>
      <c r="R2" s="19">
        <v>0</v>
      </c>
      <c r="S2" s="21">
        <v>9.1700000000000004E-2</v>
      </c>
      <c r="T2" s="19">
        <v>0</v>
      </c>
      <c r="U2" s="21">
        <v>9.1700000000000004E-2</v>
      </c>
      <c r="V2" s="19">
        <v>0</v>
      </c>
      <c r="W2" s="19">
        <v>0.15</v>
      </c>
      <c r="X2" s="19">
        <v>0</v>
      </c>
      <c r="Y2" s="22">
        <v>0.15</v>
      </c>
      <c r="Z2" s="19">
        <v>0</v>
      </c>
      <c r="AA2" s="19">
        <f t="shared" ref="AA2:AA26" si="3">AB2*AC2</f>
        <v>0.15</v>
      </c>
      <c r="AB2" s="19">
        <v>0.3</v>
      </c>
      <c r="AC2" s="19">
        <f t="shared" ref="AC2:AC26" si="4">(AD2*AE2)+(AF2*AG2)</f>
        <v>0.5</v>
      </c>
      <c r="AD2" s="19">
        <v>0.5</v>
      </c>
      <c r="AE2" s="19">
        <v>1</v>
      </c>
      <c r="AF2" s="19">
        <v>0.5</v>
      </c>
      <c r="AG2" s="19">
        <v>0</v>
      </c>
      <c r="AH2" s="19">
        <f t="shared" ref="AH2:AH26" si="5">AI2*AJ2</f>
        <v>0.03</v>
      </c>
      <c r="AI2" s="19">
        <v>0.15</v>
      </c>
      <c r="AJ2" s="3">
        <f t="shared" ref="AJ2:AJ26" si="6">(AK2*AL2)+(AM2*AN2)</f>
        <v>0.2</v>
      </c>
      <c r="AK2" s="19">
        <v>0.4</v>
      </c>
      <c r="AL2" s="19">
        <v>0.5</v>
      </c>
      <c r="AM2" s="19">
        <v>0.6</v>
      </c>
      <c r="AN2" s="19">
        <v>0</v>
      </c>
      <c r="AO2" s="19">
        <f t="shared" ref="AO2:AO26" si="7">AP2*AQ2</f>
        <v>0.05</v>
      </c>
      <c r="AP2" s="19">
        <v>0.1</v>
      </c>
      <c r="AQ2" s="19">
        <v>0.5</v>
      </c>
    </row>
    <row r="3" spans="1:43" x14ac:dyDescent="0.25">
      <c r="A3" s="17" t="s">
        <v>268</v>
      </c>
      <c r="B3" s="17">
        <v>1</v>
      </c>
      <c r="C3" s="17">
        <v>2</v>
      </c>
      <c r="D3" s="28" t="s">
        <v>271</v>
      </c>
      <c r="E3" s="19">
        <f t="shared" si="0"/>
        <v>0</v>
      </c>
      <c r="F3" s="19">
        <f t="shared" si="1"/>
        <v>0</v>
      </c>
      <c r="G3" s="19">
        <v>0.45</v>
      </c>
      <c r="H3" s="19">
        <f t="shared" si="2"/>
        <v>0</v>
      </c>
      <c r="I3" s="20">
        <v>9.1700000000000004E-2</v>
      </c>
      <c r="J3" s="19"/>
      <c r="K3" s="19">
        <v>0.15</v>
      </c>
      <c r="L3" s="19"/>
      <c r="M3" s="20">
        <v>9.1700000000000004E-2</v>
      </c>
      <c r="N3" s="19"/>
      <c r="O3" s="21">
        <v>9.1700000000000004E-2</v>
      </c>
      <c r="P3" s="19"/>
      <c r="Q3" s="21">
        <v>9.1700000000000004E-2</v>
      </c>
      <c r="R3" s="19"/>
      <c r="S3" s="21">
        <v>9.1700000000000004E-2</v>
      </c>
      <c r="T3" s="19"/>
      <c r="U3" s="21">
        <v>9.1700000000000004E-2</v>
      </c>
      <c r="V3" s="19"/>
      <c r="W3" s="19">
        <v>0.15</v>
      </c>
      <c r="X3" s="19"/>
      <c r="Y3" s="22">
        <v>0.15</v>
      </c>
      <c r="Z3" s="19"/>
      <c r="AA3" s="19">
        <f t="shared" si="3"/>
        <v>0</v>
      </c>
      <c r="AB3" s="19">
        <v>0.3</v>
      </c>
      <c r="AC3" s="19">
        <f t="shared" si="4"/>
        <v>0</v>
      </c>
      <c r="AD3" s="19">
        <v>0.5</v>
      </c>
      <c r="AE3" s="19"/>
      <c r="AF3" s="19">
        <v>0.5</v>
      </c>
      <c r="AG3" s="19"/>
      <c r="AH3" s="19">
        <f t="shared" si="5"/>
        <v>0</v>
      </c>
      <c r="AI3" s="19">
        <v>0.15</v>
      </c>
      <c r="AJ3" s="3">
        <f t="shared" si="6"/>
        <v>0</v>
      </c>
      <c r="AK3" s="19">
        <v>0.4</v>
      </c>
      <c r="AL3" s="19"/>
      <c r="AM3" s="19">
        <v>0.6</v>
      </c>
      <c r="AN3" s="19"/>
      <c r="AO3" s="19">
        <f t="shared" si="7"/>
        <v>0</v>
      </c>
      <c r="AP3" s="19">
        <v>0.1</v>
      </c>
      <c r="AQ3" s="19"/>
    </row>
    <row r="4" spans="1:43" x14ac:dyDescent="0.25">
      <c r="A4" s="17" t="s">
        <v>273</v>
      </c>
      <c r="B4" s="17">
        <v>2</v>
      </c>
      <c r="C4" s="17">
        <v>6</v>
      </c>
      <c r="D4" s="28" t="s">
        <v>274</v>
      </c>
      <c r="E4" s="19">
        <f t="shared" si="0"/>
        <v>0.70007499999999989</v>
      </c>
      <c r="F4" s="19">
        <f t="shared" si="1"/>
        <v>0.24007499999999998</v>
      </c>
      <c r="G4" s="19">
        <v>0.45</v>
      </c>
      <c r="H4" s="19">
        <f t="shared" si="2"/>
        <v>0.53349999999999997</v>
      </c>
      <c r="I4" s="20">
        <v>9.1700000000000004E-2</v>
      </c>
      <c r="J4" s="19">
        <v>1</v>
      </c>
      <c r="K4" s="19">
        <v>0.15</v>
      </c>
      <c r="L4" s="19">
        <v>0</v>
      </c>
      <c r="M4" s="20">
        <v>9.1700000000000004E-2</v>
      </c>
      <c r="N4" s="19">
        <v>1</v>
      </c>
      <c r="O4" s="21">
        <v>9.1700000000000004E-2</v>
      </c>
      <c r="P4" s="19">
        <v>1</v>
      </c>
      <c r="Q4" s="21">
        <v>9.1700000000000004E-2</v>
      </c>
      <c r="R4" s="19">
        <v>1</v>
      </c>
      <c r="S4" s="21">
        <v>9.1700000000000004E-2</v>
      </c>
      <c r="T4" s="19">
        <v>1</v>
      </c>
      <c r="U4" s="21">
        <v>9.1700000000000004E-2</v>
      </c>
      <c r="V4" s="19">
        <v>0</v>
      </c>
      <c r="W4" s="19">
        <v>0.15</v>
      </c>
      <c r="X4" s="19">
        <v>0.5</v>
      </c>
      <c r="Y4" s="22">
        <v>0.15</v>
      </c>
      <c r="Z4" s="19">
        <v>0</v>
      </c>
      <c r="AA4" s="19">
        <f t="shared" si="3"/>
        <v>0.3</v>
      </c>
      <c r="AB4" s="19">
        <v>0.3</v>
      </c>
      <c r="AC4" s="19">
        <f t="shared" si="4"/>
        <v>1</v>
      </c>
      <c r="AD4" s="19">
        <v>0.5</v>
      </c>
      <c r="AE4" s="19">
        <v>1</v>
      </c>
      <c r="AF4" s="19">
        <v>0.5</v>
      </c>
      <c r="AG4" s="19">
        <v>1</v>
      </c>
      <c r="AH4" s="19">
        <f t="shared" si="5"/>
        <v>0.06</v>
      </c>
      <c r="AI4" s="19">
        <v>0.15</v>
      </c>
      <c r="AJ4" s="3">
        <f t="shared" si="6"/>
        <v>0.4</v>
      </c>
      <c r="AK4" s="19">
        <v>0.4</v>
      </c>
      <c r="AL4" s="19">
        <v>1</v>
      </c>
      <c r="AM4" s="19">
        <v>0.6</v>
      </c>
      <c r="AN4" s="19">
        <v>0</v>
      </c>
      <c r="AO4" s="19">
        <f t="shared" si="7"/>
        <v>0.1</v>
      </c>
      <c r="AP4" s="19">
        <v>0.1</v>
      </c>
      <c r="AQ4" s="19">
        <v>1</v>
      </c>
    </row>
    <row r="5" spans="1:43" x14ac:dyDescent="0.25">
      <c r="A5" s="17" t="s">
        <v>273</v>
      </c>
      <c r="B5" s="17">
        <v>3</v>
      </c>
      <c r="C5" s="17">
        <v>33</v>
      </c>
      <c r="D5" s="28" t="s">
        <v>418</v>
      </c>
      <c r="E5" s="19">
        <f t="shared" si="0"/>
        <v>0.63692750000000009</v>
      </c>
      <c r="F5" s="19">
        <f t="shared" si="1"/>
        <v>0.21192750000000002</v>
      </c>
      <c r="G5" s="19">
        <v>0.45</v>
      </c>
      <c r="H5" s="19">
        <f t="shared" si="2"/>
        <v>0.47095000000000004</v>
      </c>
      <c r="I5" s="20">
        <v>9.1700000000000004E-2</v>
      </c>
      <c r="J5" s="19">
        <v>1</v>
      </c>
      <c r="K5" s="19">
        <v>0.15</v>
      </c>
      <c r="L5" s="19">
        <v>0</v>
      </c>
      <c r="M5" s="20">
        <v>9.1700000000000004E-2</v>
      </c>
      <c r="N5" s="19">
        <v>0.5</v>
      </c>
      <c r="O5" s="21">
        <v>9.1700000000000004E-2</v>
      </c>
      <c r="P5" s="19">
        <v>0.5</v>
      </c>
      <c r="Q5" s="21">
        <v>9.1700000000000004E-2</v>
      </c>
      <c r="R5" s="19">
        <v>0.5</v>
      </c>
      <c r="S5" s="21">
        <v>9.1700000000000004E-2</v>
      </c>
      <c r="T5" s="19">
        <v>0.5</v>
      </c>
      <c r="U5" s="21">
        <v>9.1700000000000004E-2</v>
      </c>
      <c r="V5" s="19">
        <v>0.5</v>
      </c>
      <c r="W5" s="19">
        <v>0.15</v>
      </c>
      <c r="X5" s="19">
        <v>0.5</v>
      </c>
      <c r="Y5" s="22">
        <v>0.15</v>
      </c>
      <c r="Z5" s="19">
        <v>0.5</v>
      </c>
      <c r="AA5" s="19">
        <f t="shared" si="3"/>
        <v>0.22499999999999998</v>
      </c>
      <c r="AB5" s="19">
        <v>0.3</v>
      </c>
      <c r="AC5" s="19">
        <f t="shared" si="4"/>
        <v>0.75</v>
      </c>
      <c r="AD5" s="19">
        <v>0.5</v>
      </c>
      <c r="AE5" s="19">
        <v>0.5</v>
      </c>
      <c r="AF5" s="19">
        <v>0.5</v>
      </c>
      <c r="AG5" s="19">
        <v>1</v>
      </c>
      <c r="AH5" s="19">
        <f t="shared" si="5"/>
        <v>0.15</v>
      </c>
      <c r="AI5" s="19">
        <v>0.15</v>
      </c>
      <c r="AJ5" s="3">
        <f t="shared" si="6"/>
        <v>1</v>
      </c>
      <c r="AK5" s="19">
        <v>0.4</v>
      </c>
      <c r="AL5" s="19">
        <v>1</v>
      </c>
      <c r="AM5" s="19">
        <v>0.6</v>
      </c>
      <c r="AN5" s="19">
        <v>1</v>
      </c>
      <c r="AO5" s="19">
        <f t="shared" si="7"/>
        <v>0.05</v>
      </c>
      <c r="AP5" s="19">
        <v>0.1</v>
      </c>
      <c r="AQ5" s="19">
        <v>0.5</v>
      </c>
    </row>
    <row r="6" spans="1:43" x14ac:dyDescent="0.25">
      <c r="A6" s="17" t="s">
        <v>273</v>
      </c>
      <c r="B6" s="17">
        <v>5</v>
      </c>
      <c r="C6" s="17">
        <v>13</v>
      </c>
      <c r="D6" s="28" t="s">
        <v>404</v>
      </c>
      <c r="E6" s="19">
        <f t="shared" si="0"/>
        <v>0.58816250000000003</v>
      </c>
      <c r="F6" s="19">
        <f t="shared" si="1"/>
        <v>0.2381625</v>
      </c>
      <c r="G6" s="19">
        <v>0.45</v>
      </c>
      <c r="H6" s="19">
        <f t="shared" si="2"/>
        <v>0.52925</v>
      </c>
      <c r="I6" s="20">
        <v>9.1700000000000004E-2</v>
      </c>
      <c r="J6" s="19">
        <v>0.5</v>
      </c>
      <c r="K6" s="19">
        <v>0.15</v>
      </c>
      <c r="L6" s="19">
        <v>0</v>
      </c>
      <c r="M6" s="20">
        <v>9.1700000000000004E-2</v>
      </c>
      <c r="N6" s="19">
        <v>1</v>
      </c>
      <c r="O6" s="21">
        <v>9.1700000000000004E-2</v>
      </c>
      <c r="P6" s="19">
        <v>1</v>
      </c>
      <c r="Q6" s="21">
        <v>9.1700000000000004E-2</v>
      </c>
      <c r="R6" s="19">
        <v>0</v>
      </c>
      <c r="S6" s="21">
        <v>9.1700000000000004E-2</v>
      </c>
      <c r="T6" s="19">
        <v>0</v>
      </c>
      <c r="U6" s="21">
        <v>9.1700000000000004E-2</v>
      </c>
      <c r="V6" s="19">
        <v>0</v>
      </c>
      <c r="W6" s="19">
        <v>0.15</v>
      </c>
      <c r="X6" s="19">
        <v>1</v>
      </c>
      <c r="Y6" s="22">
        <v>0.15</v>
      </c>
      <c r="Z6" s="19">
        <v>1</v>
      </c>
      <c r="AA6" s="19">
        <f t="shared" si="3"/>
        <v>0.3</v>
      </c>
      <c r="AB6" s="19">
        <v>0.3</v>
      </c>
      <c r="AC6" s="19">
        <f t="shared" si="4"/>
        <v>1</v>
      </c>
      <c r="AD6" s="19">
        <v>0.5</v>
      </c>
      <c r="AE6" s="19">
        <v>1</v>
      </c>
      <c r="AF6" s="19">
        <v>0.5</v>
      </c>
      <c r="AG6" s="19">
        <v>1</v>
      </c>
      <c r="AH6" s="19">
        <f t="shared" si="5"/>
        <v>0</v>
      </c>
      <c r="AI6" s="19">
        <v>0.15</v>
      </c>
      <c r="AJ6" s="3">
        <f t="shared" si="6"/>
        <v>0</v>
      </c>
      <c r="AK6" s="19">
        <v>0.4</v>
      </c>
      <c r="AL6" s="19">
        <v>0</v>
      </c>
      <c r="AM6" s="19">
        <v>0.6</v>
      </c>
      <c r="AN6" s="19">
        <v>0</v>
      </c>
      <c r="AO6" s="19">
        <f t="shared" si="7"/>
        <v>0.05</v>
      </c>
      <c r="AP6" s="19">
        <v>0.1</v>
      </c>
      <c r="AQ6" s="19">
        <v>0.5</v>
      </c>
    </row>
    <row r="7" spans="1:43" x14ac:dyDescent="0.25">
      <c r="A7" s="17" t="s">
        <v>285</v>
      </c>
      <c r="B7" s="17">
        <v>6</v>
      </c>
      <c r="C7" s="17">
        <v>1</v>
      </c>
      <c r="D7" s="28" t="s">
        <v>403</v>
      </c>
      <c r="E7" s="19">
        <f t="shared" si="0"/>
        <v>0.48380999999999996</v>
      </c>
      <c r="F7" s="19">
        <f t="shared" si="1"/>
        <v>0.33381</v>
      </c>
      <c r="G7" s="19">
        <v>0.45</v>
      </c>
      <c r="H7" s="19">
        <f t="shared" si="2"/>
        <v>0.74180000000000001</v>
      </c>
      <c r="I7" s="20">
        <v>9.1700000000000004E-2</v>
      </c>
      <c r="J7" s="19">
        <v>1</v>
      </c>
      <c r="K7" s="19">
        <v>0.15</v>
      </c>
      <c r="L7" s="19">
        <v>1</v>
      </c>
      <c r="M7" s="20">
        <v>9.1700000000000004E-2</v>
      </c>
      <c r="N7" s="19">
        <v>1</v>
      </c>
      <c r="O7" s="21">
        <v>9.1700000000000004E-2</v>
      </c>
      <c r="P7" s="19">
        <v>0.5</v>
      </c>
      <c r="Q7" s="21">
        <v>9.1700000000000004E-2</v>
      </c>
      <c r="R7" s="19">
        <v>0.5</v>
      </c>
      <c r="S7" s="21">
        <v>9.1700000000000004E-2</v>
      </c>
      <c r="T7" s="19">
        <v>0.5</v>
      </c>
      <c r="U7" s="21">
        <v>9.1700000000000004E-2</v>
      </c>
      <c r="V7" s="19">
        <v>0.5</v>
      </c>
      <c r="W7" s="19">
        <v>0.15</v>
      </c>
      <c r="X7" s="19">
        <v>1</v>
      </c>
      <c r="Y7" s="22">
        <v>0.15</v>
      </c>
      <c r="Z7" s="19">
        <v>0.5</v>
      </c>
      <c r="AA7" s="19">
        <f t="shared" si="3"/>
        <v>0.15</v>
      </c>
      <c r="AB7" s="19">
        <v>0.3</v>
      </c>
      <c r="AC7" s="19">
        <f t="shared" si="4"/>
        <v>0.5</v>
      </c>
      <c r="AD7" s="19">
        <v>0.5</v>
      </c>
      <c r="AE7" s="19">
        <v>0.5</v>
      </c>
      <c r="AF7" s="19">
        <v>0.5</v>
      </c>
      <c r="AG7" s="19">
        <v>0.5</v>
      </c>
      <c r="AH7" s="19">
        <f t="shared" si="5"/>
        <v>0</v>
      </c>
      <c r="AI7" s="19">
        <v>0.15</v>
      </c>
      <c r="AJ7" s="3">
        <f t="shared" si="6"/>
        <v>0</v>
      </c>
      <c r="AK7" s="19">
        <v>0.4</v>
      </c>
      <c r="AL7" s="19">
        <v>0</v>
      </c>
      <c r="AM7" s="19">
        <v>0.6</v>
      </c>
      <c r="AN7" s="19">
        <v>0</v>
      </c>
      <c r="AO7" s="19">
        <f t="shared" si="7"/>
        <v>0</v>
      </c>
      <c r="AP7" s="19">
        <v>0.1</v>
      </c>
      <c r="AQ7" s="19">
        <v>0</v>
      </c>
    </row>
    <row r="8" spans="1:43" x14ac:dyDescent="0.25">
      <c r="A8" s="17" t="s">
        <v>273</v>
      </c>
      <c r="B8" s="17">
        <v>9</v>
      </c>
      <c r="C8" s="17">
        <v>1</v>
      </c>
      <c r="D8" s="28" t="s">
        <v>405</v>
      </c>
      <c r="E8" s="19">
        <f t="shared" si="0"/>
        <v>0.26626499999999997</v>
      </c>
      <c r="F8" s="19">
        <f t="shared" si="1"/>
        <v>4.1265000000000003E-2</v>
      </c>
      <c r="G8" s="19">
        <v>0.45</v>
      </c>
      <c r="H8" s="19">
        <f t="shared" si="2"/>
        <v>9.1700000000000004E-2</v>
      </c>
      <c r="I8" s="20">
        <v>9.1700000000000004E-2</v>
      </c>
      <c r="J8" s="19">
        <v>0</v>
      </c>
      <c r="K8" s="19">
        <v>0.15</v>
      </c>
      <c r="L8" s="19">
        <v>0</v>
      </c>
      <c r="M8" s="20">
        <v>9.1700000000000004E-2</v>
      </c>
      <c r="N8" s="19">
        <v>0</v>
      </c>
      <c r="O8" s="21">
        <v>9.1700000000000004E-2</v>
      </c>
      <c r="P8" s="19">
        <v>0</v>
      </c>
      <c r="Q8" s="21">
        <v>9.1700000000000004E-2</v>
      </c>
      <c r="R8" s="19">
        <v>0</v>
      </c>
      <c r="S8" s="21">
        <v>9.1700000000000004E-2</v>
      </c>
      <c r="T8" s="19">
        <v>1</v>
      </c>
      <c r="U8" s="21">
        <v>9.1700000000000004E-2</v>
      </c>
      <c r="V8" s="19">
        <v>0</v>
      </c>
      <c r="W8" s="19">
        <v>0.15</v>
      </c>
      <c r="X8" s="19">
        <v>0</v>
      </c>
      <c r="Y8" s="22">
        <v>0.15</v>
      </c>
      <c r="Z8" s="19">
        <v>0</v>
      </c>
      <c r="AA8" s="19">
        <f t="shared" si="3"/>
        <v>0.15</v>
      </c>
      <c r="AB8" s="19">
        <v>0.3</v>
      </c>
      <c r="AC8" s="19">
        <f t="shared" si="4"/>
        <v>0.5</v>
      </c>
      <c r="AD8" s="19">
        <v>0.5</v>
      </c>
      <c r="AE8" s="19">
        <v>0.5</v>
      </c>
      <c r="AF8" s="19">
        <v>0.5</v>
      </c>
      <c r="AG8" s="19">
        <v>0.5</v>
      </c>
      <c r="AH8" s="19">
        <f t="shared" si="5"/>
        <v>7.4999999999999997E-2</v>
      </c>
      <c r="AI8" s="19">
        <v>0.15</v>
      </c>
      <c r="AJ8" s="3">
        <f t="shared" si="6"/>
        <v>0.5</v>
      </c>
      <c r="AK8" s="19">
        <v>0.4</v>
      </c>
      <c r="AL8" s="19">
        <v>0.5</v>
      </c>
      <c r="AM8" s="19">
        <v>0.6</v>
      </c>
      <c r="AN8" s="19">
        <v>0.5</v>
      </c>
      <c r="AO8" s="19">
        <f t="shared" si="7"/>
        <v>0</v>
      </c>
      <c r="AP8" s="19">
        <v>0.1</v>
      </c>
      <c r="AQ8" s="19">
        <v>0</v>
      </c>
    </row>
    <row r="9" spans="1:43" x14ac:dyDescent="0.25">
      <c r="A9" s="17" t="s">
        <v>273</v>
      </c>
      <c r="B9" s="17">
        <v>11</v>
      </c>
      <c r="C9" s="17">
        <v>12</v>
      </c>
      <c r="D9" s="28" t="s">
        <v>406</v>
      </c>
      <c r="E9" s="19">
        <f t="shared" si="0"/>
        <v>0</v>
      </c>
      <c r="F9" s="19">
        <f t="shared" si="1"/>
        <v>0</v>
      </c>
      <c r="G9" s="19">
        <v>0.45</v>
      </c>
      <c r="H9" s="19">
        <f t="shared" si="2"/>
        <v>0</v>
      </c>
      <c r="I9" s="20">
        <v>9.1700000000000004E-2</v>
      </c>
      <c r="J9" s="19"/>
      <c r="K9" s="19">
        <v>0.15</v>
      </c>
      <c r="L9" s="19"/>
      <c r="M9" s="20">
        <v>9.1700000000000004E-2</v>
      </c>
      <c r="N9" s="19"/>
      <c r="O9" s="21">
        <v>9.1700000000000004E-2</v>
      </c>
      <c r="P9" s="19"/>
      <c r="Q9" s="21">
        <v>9.1700000000000004E-2</v>
      </c>
      <c r="R9" s="19"/>
      <c r="S9" s="21">
        <v>9.1700000000000004E-2</v>
      </c>
      <c r="T9" s="19"/>
      <c r="U9" s="21">
        <v>9.1700000000000004E-2</v>
      </c>
      <c r="V9" s="19"/>
      <c r="W9" s="19">
        <v>0.15</v>
      </c>
      <c r="X9" s="19"/>
      <c r="Y9" s="22">
        <v>0.15</v>
      </c>
      <c r="Z9" s="19"/>
      <c r="AA9" s="19">
        <f t="shared" si="3"/>
        <v>0</v>
      </c>
      <c r="AB9" s="19">
        <v>0.3</v>
      </c>
      <c r="AC9" s="19">
        <f t="shared" si="4"/>
        <v>0</v>
      </c>
      <c r="AD9" s="19">
        <v>0.5</v>
      </c>
      <c r="AE9" s="19"/>
      <c r="AF9" s="19">
        <v>0.5</v>
      </c>
      <c r="AG9" s="19"/>
      <c r="AH9" s="19">
        <f t="shared" si="5"/>
        <v>0</v>
      </c>
      <c r="AI9" s="19">
        <v>0.15</v>
      </c>
      <c r="AJ9" s="3">
        <f t="shared" si="6"/>
        <v>0</v>
      </c>
      <c r="AK9" s="19">
        <v>0.4</v>
      </c>
      <c r="AL9" s="19"/>
      <c r="AM9" s="19">
        <v>0.6</v>
      </c>
      <c r="AN9" s="19"/>
      <c r="AO9" s="19">
        <f t="shared" si="7"/>
        <v>0</v>
      </c>
      <c r="AP9" s="19">
        <v>0.1</v>
      </c>
      <c r="AQ9" s="19"/>
    </row>
    <row r="10" spans="1:43" x14ac:dyDescent="0.25">
      <c r="A10" s="17" t="s">
        <v>273</v>
      </c>
      <c r="B10" s="17">
        <v>12</v>
      </c>
      <c r="C10" s="17">
        <v>103</v>
      </c>
      <c r="D10" s="28" t="s">
        <v>414</v>
      </c>
      <c r="E10" s="19">
        <f t="shared" si="0"/>
        <v>0.61069250000000008</v>
      </c>
      <c r="F10" s="19">
        <f t="shared" si="1"/>
        <v>0.18569250000000001</v>
      </c>
      <c r="G10" s="19">
        <v>0.45</v>
      </c>
      <c r="H10" s="19">
        <f t="shared" si="2"/>
        <v>0.41265000000000002</v>
      </c>
      <c r="I10" s="20">
        <v>9.1700000000000004E-2</v>
      </c>
      <c r="J10" s="19">
        <v>1</v>
      </c>
      <c r="K10" s="19">
        <v>0.15</v>
      </c>
      <c r="L10" s="19">
        <v>0</v>
      </c>
      <c r="M10" s="20">
        <v>9.1700000000000004E-2</v>
      </c>
      <c r="N10" s="19">
        <v>1</v>
      </c>
      <c r="O10" s="21">
        <v>9.1700000000000004E-2</v>
      </c>
      <c r="P10" s="19">
        <v>1</v>
      </c>
      <c r="Q10" s="21">
        <v>9.1700000000000004E-2</v>
      </c>
      <c r="R10" s="19">
        <v>0.5</v>
      </c>
      <c r="S10" s="21">
        <v>9.1700000000000004E-2</v>
      </c>
      <c r="T10" s="19">
        <v>1</v>
      </c>
      <c r="U10" s="21">
        <v>9.1700000000000004E-2</v>
      </c>
      <c r="V10" s="19">
        <v>0</v>
      </c>
      <c r="W10" s="19">
        <v>0.15</v>
      </c>
      <c r="X10" s="19">
        <v>0</v>
      </c>
      <c r="Y10" s="22">
        <v>0.15</v>
      </c>
      <c r="Z10" s="19">
        <v>0</v>
      </c>
      <c r="AA10" s="19">
        <f t="shared" si="3"/>
        <v>0.22499999999999998</v>
      </c>
      <c r="AB10" s="19">
        <v>0.3</v>
      </c>
      <c r="AC10" s="19">
        <f t="shared" si="4"/>
        <v>0.75</v>
      </c>
      <c r="AD10" s="19">
        <v>0.5</v>
      </c>
      <c r="AE10" s="19">
        <v>1</v>
      </c>
      <c r="AF10" s="19">
        <v>0.5</v>
      </c>
      <c r="AG10" s="19">
        <v>0.5</v>
      </c>
      <c r="AH10" s="19">
        <f t="shared" si="5"/>
        <v>0.15</v>
      </c>
      <c r="AI10" s="19">
        <v>0.15</v>
      </c>
      <c r="AJ10" s="3">
        <f t="shared" si="6"/>
        <v>1</v>
      </c>
      <c r="AK10" s="19">
        <v>0.4</v>
      </c>
      <c r="AL10" s="19">
        <v>1</v>
      </c>
      <c r="AM10" s="19">
        <v>0.6</v>
      </c>
      <c r="AN10" s="19">
        <v>1</v>
      </c>
      <c r="AO10" s="19">
        <f t="shared" si="7"/>
        <v>0.05</v>
      </c>
      <c r="AP10" s="19">
        <v>0.1</v>
      </c>
      <c r="AQ10" s="19">
        <v>0.5</v>
      </c>
    </row>
    <row r="11" spans="1:43" x14ac:dyDescent="0.25">
      <c r="A11" s="17" t="s">
        <v>273</v>
      </c>
      <c r="B11" s="17">
        <v>14</v>
      </c>
      <c r="C11" s="17">
        <v>4</v>
      </c>
      <c r="D11" s="36" t="s">
        <v>416</v>
      </c>
      <c r="E11" s="19">
        <f t="shared" si="0"/>
        <v>0.72382500000000005</v>
      </c>
      <c r="F11" s="19">
        <f t="shared" si="1"/>
        <v>0.27382500000000004</v>
      </c>
      <c r="G11" s="19">
        <v>0.45</v>
      </c>
      <c r="H11" s="19">
        <f t="shared" si="2"/>
        <v>0.60850000000000004</v>
      </c>
      <c r="I11" s="20">
        <v>9.1700000000000004E-2</v>
      </c>
      <c r="J11" s="19">
        <v>1</v>
      </c>
      <c r="K11" s="19">
        <v>0.15</v>
      </c>
      <c r="L11" s="19">
        <v>1</v>
      </c>
      <c r="M11" s="20">
        <v>9.1700000000000004E-2</v>
      </c>
      <c r="N11" s="19">
        <v>0</v>
      </c>
      <c r="O11" s="21">
        <v>9.1700000000000004E-2</v>
      </c>
      <c r="P11" s="19">
        <v>1</v>
      </c>
      <c r="Q11" s="21">
        <v>9.1700000000000004E-2</v>
      </c>
      <c r="R11" s="19">
        <v>1</v>
      </c>
      <c r="S11" s="21">
        <v>9.1700000000000004E-2</v>
      </c>
      <c r="T11" s="19">
        <v>1</v>
      </c>
      <c r="U11" s="21">
        <v>9.1700000000000004E-2</v>
      </c>
      <c r="V11" s="19">
        <v>1</v>
      </c>
      <c r="W11" s="19">
        <v>0.15</v>
      </c>
      <c r="X11" s="19">
        <v>0</v>
      </c>
      <c r="Y11" s="22">
        <v>0.15</v>
      </c>
      <c r="Z11" s="19">
        <v>0</v>
      </c>
      <c r="AA11" s="19">
        <f t="shared" si="3"/>
        <v>0.3</v>
      </c>
      <c r="AB11" s="19">
        <v>0.3</v>
      </c>
      <c r="AC11" s="19">
        <f t="shared" si="4"/>
        <v>1</v>
      </c>
      <c r="AD11" s="19">
        <v>0.5</v>
      </c>
      <c r="AE11" s="19">
        <v>1</v>
      </c>
      <c r="AF11" s="19">
        <v>0.5</v>
      </c>
      <c r="AG11" s="19">
        <v>1</v>
      </c>
      <c r="AH11" s="19">
        <f t="shared" si="5"/>
        <v>0.15</v>
      </c>
      <c r="AI11" s="19">
        <v>0.15</v>
      </c>
      <c r="AJ11" s="3">
        <f t="shared" si="6"/>
        <v>1</v>
      </c>
      <c r="AK11" s="19">
        <v>0.4</v>
      </c>
      <c r="AL11" s="19">
        <v>1</v>
      </c>
      <c r="AM11" s="19">
        <v>0.6</v>
      </c>
      <c r="AN11" s="19">
        <v>1</v>
      </c>
      <c r="AO11" s="19">
        <f t="shared" si="7"/>
        <v>0</v>
      </c>
      <c r="AP11" s="19">
        <v>0.1</v>
      </c>
      <c r="AQ11" s="19">
        <v>0</v>
      </c>
    </row>
    <row r="12" spans="1:43" x14ac:dyDescent="0.25">
      <c r="A12" s="17" t="s">
        <v>288</v>
      </c>
      <c r="B12" s="17">
        <v>16</v>
      </c>
      <c r="C12" s="17">
        <v>101</v>
      </c>
      <c r="D12" s="28" t="s">
        <v>289</v>
      </c>
      <c r="E12" s="19">
        <f t="shared" si="0"/>
        <v>0.74007500000000004</v>
      </c>
      <c r="F12" s="19">
        <f t="shared" si="1"/>
        <v>0.24007499999999998</v>
      </c>
      <c r="G12" s="19">
        <v>0.45</v>
      </c>
      <c r="H12" s="19">
        <f t="shared" si="2"/>
        <v>0.53349999999999997</v>
      </c>
      <c r="I12" s="20">
        <v>9.1700000000000004E-2</v>
      </c>
      <c r="J12" s="19">
        <v>1</v>
      </c>
      <c r="K12" s="19">
        <v>0.15</v>
      </c>
      <c r="L12" s="19">
        <v>0</v>
      </c>
      <c r="M12" s="20">
        <v>9.1700000000000004E-2</v>
      </c>
      <c r="N12" s="19">
        <v>1</v>
      </c>
      <c r="O12" s="21">
        <v>9.1700000000000004E-2</v>
      </c>
      <c r="P12" s="19">
        <v>1</v>
      </c>
      <c r="Q12" s="21">
        <v>9.1700000000000004E-2</v>
      </c>
      <c r="R12" s="19">
        <v>1</v>
      </c>
      <c r="S12" s="21">
        <v>9.1700000000000004E-2</v>
      </c>
      <c r="T12" s="19">
        <v>0.5</v>
      </c>
      <c r="U12" s="21">
        <v>9.1700000000000004E-2</v>
      </c>
      <c r="V12" s="19">
        <v>0.5</v>
      </c>
      <c r="W12" s="19">
        <v>0.15</v>
      </c>
      <c r="X12" s="19">
        <v>0.5</v>
      </c>
      <c r="Y12" s="22">
        <v>0.15</v>
      </c>
      <c r="Z12" s="19">
        <v>0</v>
      </c>
      <c r="AA12" s="19">
        <f t="shared" si="3"/>
        <v>0.3</v>
      </c>
      <c r="AB12" s="19">
        <v>0.3</v>
      </c>
      <c r="AC12" s="19">
        <f t="shared" si="4"/>
        <v>1</v>
      </c>
      <c r="AD12" s="19">
        <v>0.5</v>
      </c>
      <c r="AE12" s="19">
        <v>1</v>
      </c>
      <c r="AF12" s="19">
        <v>0.5</v>
      </c>
      <c r="AG12" s="19">
        <v>1</v>
      </c>
      <c r="AH12" s="19">
        <f t="shared" si="5"/>
        <v>0.15</v>
      </c>
      <c r="AI12" s="19">
        <v>0.15</v>
      </c>
      <c r="AJ12" s="3">
        <f t="shared" si="6"/>
        <v>1</v>
      </c>
      <c r="AK12" s="19">
        <v>0.4</v>
      </c>
      <c r="AL12" s="19">
        <v>1</v>
      </c>
      <c r="AM12" s="19">
        <v>0.6</v>
      </c>
      <c r="AN12" s="19">
        <v>1</v>
      </c>
      <c r="AO12" s="19">
        <f t="shared" si="7"/>
        <v>0.05</v>
      </c>
      <c r="AP12" s="19">
        <v>0.1</v>
      </c>
      <c r="AQ12" s="19">
        <v>0.5</v>
      </c>
    </row>
    <row r="13" spans="1:43" x14ac:dyDescent="0.25">
      <c r="A13" s="17" t="s">
        <v>336</v>
      </c>
      <c r="B13" s="17">
        <v>17</v>
      </c>
      <c r="C13" s="17">
        <v>1</v>
      </c>
      <c r="D13" s="28" t="s">
        <v>407</v>
      </c>
      <c r="E13" s="19">
        <f t="shared" si="0"/>
        <v>0</v>
      </c>
      <c r="F13" s="19">
        <f t="shared" si="1"/>
        <v>0</v>
      </c>
      <c r="G13" s="19">
        <v>0.45</v>
      </c>
      <c r="H13" s="19">
        <f t="shared" si="2"/>
        <v>0</v>
      </c>
      <c r="I13" s="20">
        <v>9.1700000000000004E-2</v>
      </c>
      <c r="J13" s="19"/>
      <c r="K13" s="19">
        <v>0.15</v>
      </c>
      <c r="L13" s="19"/>
      <c r="M13" s="20">
        <v>9.1700000000000004E-2</v>
      </c>
      <c r="N13" s="19"/>
      <c r="O13" s="21">
        <v>9.1700000000000004E-2</v>
      </c>
      <c r="P13" s="19"/>
      <c r="Q13" s="21">
        <v>9.1700000000000004E-2</v>
      </c>
      <c r="R13" s="19"/>
      <c r="S13" s="21">
        <v>9.1700000000000004E-2</v>
      </c>
      <c r="T13" s="19"/>
      <c r="U13" s="21">
        <v>9.1700000000000004E-2</v>
      </c>
      <c r="V13" s="19"/>
      <c r="W13" s="19">
        <v>0.15</v>
      </c>
      <c r="X13" s="19"/>
      <c r="Y13" s="22">
        <v>0.15</v>
      </c>
      <c r="Z13" s="19"/>
      <c r="AA13" s="19">
        <f t="shared" si="3"/>
        <v>0</v>
      </c>
      <c r="AB13" s="19">
        <v>0.3</v>
      </c>
      <c r="AC13" s="19">
        <f t="shared" si="4"/>
        <v>0</v>
      </c>
      <c r="AD13" s="19">
        <v>0.5</v>
      </c>
      <c r="AE13" s="19"/>
      <c r="AF13" s="19">
        <v>0.5</v>
      </c>
      <c r="AG13" s="19"/>
      <c r="AH13" s="19">
        <f t="shared" si="5"/>
        <v>0</v>
      </c>
      <c r="AI13" s="19">
        <v>0.15</v>
      </c>
      <c r="AJ13" s="3">
        <f t="shared" si="6"/>
        <v>0</v>
      </c>
      <c r="AK13" s="19">
        <v>0.4</v>
      </c>
      <c r="AL13" s="19"/>
      <c r="AM13" s="19">
        <v>0.6</v>
      </c>
      <c r="AN13" s="19"/>
      <c r="AO13" s="19">
        <f t="shared" si="7"/>
        <v>0</v>
      </c>
      <c r="AP13" s="19">
        <v>0.1</v>
      </c>
      <c r="AQ13" s="19"/>
    </row>
    <row r="14" spans="1:43" x14ac:dyDescent="0.25">
      <c r="A14" s="17" t="s">
        <v>336</v>
      </c>
      <c r="B14" s="17">
        <v>19</v>
      </c>
      <c r="C14" s="17">
        <v>1</v>
      </c>
      <c r="D14" s="28" t="s">
        <v>408</v>
      </c>
      <c r="E14" s="19">
        <f t="shared" si="0"/>
        <v>0.40126499999999998</v>
      </c>
      <c r="F14" s="19">
        <f t="shared" si="1"/>
        <v>4.1265000000000003E-2</v>
      </c>
      <c r="G14" s="19">
        <v>0.45</v>
      </c>
      <c r="H14" s="19">
        <f t="shared" si="2"/>
        <v>9.1700000000000004E-2</v>
      </c>
      <c r="I14" s="20">
        <v>9.1700000000000004E-2</v>
      </c>
      <c r="J14" s="19">
        <v>0</v>
      </c>
      <c r="K14" s="19">
        <v>0.15</v>
      </c>
      <c r="L14" s="19">
        <v>0</v>
      </c>
      <c r="M14" s="20">
        <v>9.1700000000000004E-2</v>
      </c>
      <c r="N14" s="19">
        <v>1</v>
      </c>
      <c r="O14" s="21">
        <v>9.1700000000000004E-2</v>
      </c>
      <c r="P14" s="19">
        <v>0</v>
      </c>
      <c r="Q14" s="21">
        <v>9.1700000000000004E-2</v>
      </c>
      <c r="R14" s="19">
        <v>0</v>
      </c>
      <c r="S14" s="21">
        <v>9.1700000000000004E-2</v>
      </c>
      <c r="T14" s="19">
        <v>0</v>
      </c>
      <c r="U14" s="21">
        <v>9.1700000000000004E-2</v>
      </c>
      <c r="V14" s="19">
        <v>0</v>
      </c>
      <c r="W14" s="19">
        <v>0.15</v>
      </c>
      <c r="X14" s="19">
        <v>0</v>
      </c>
      <c r="Y14" s="22">
        <v>0.15</v>
      </c>
      <c r="Z14" s="19">
        <v>0</v>
      </c>
      <c r="AA14" s="19">
        <f t="shared" si="3"/>
        <v>0.3</v>
      </c>
      <c r="AB14" s="19">
        <v>0.3</v>
      </c>
      <c r="AC14" s="19">
        <f t="shared" si="4"/>
        <v>1</v>
      </c>
      <c r="AD14" s="19">
        <v>0.5</v>
      </c>
      <c r="AE14" s="19">
        <v>1</v>
      </c>
      <c r="AF14" s="19">
        <v>0.5</v>
      </c>
      <c r="AG14" s="19">
        <v>1</v>
      </c>
      <c r="AH14" s="19">
        <f t="shared" si="5"/>
        <v>0.06</v>
      </c>
      <c r="AI14" s="19">
        <v>0.15</v>
      </c>
      <c r="AJ14" s="3">
        <f t="shared" si="6"/>
        <v>0.4</v>
      </c>
      <c r="AK14" s="19">
        <v>0.4</v>
      </c>
      <c r="AL14" s="19">
        <v>1</v>
      </c>
      <c r="AM14" s="19">
        <v>0.6</v>
      </c>
      <c r="AN14" s="19">
        <v>0</v>
      </c>
      <c r="AO14" s="19">
        <f t="shared" si="7"/>
        <v>0</v>
      </c>
      <c r="AP14" s="19">
        <v>0.1</v>
      </c>
      <c r="AQ14" s="19">
        <v>0</v>
      </c>
    </row>
    <row r="15" spans="1:43" x14ac:dyDescent="0.25">
      <c r="A15" s="17" t="s">
        <v>305</v>
      </c>
      <c r="B15" s="17">
        <v>27</v>
      </c>
      <c r="C15" s="17">
        <v>1</v>
      </c>
      <c r="D15" s="28" t="s">
        <v>306</v>
      </c>
      <c r="E15" s="19">
        <f t="shared" si="0"/>
        <v>0.79254499999999994</v>
      </c>
      <c r="F15" s="19">
        <f t="shared" si="1"/>
        <v>0.29254499999999994</v>
      </c>
      <c r="G15" s="19">
        <v>0.45</v>
      </c>
      <c r="H15" s="19">
        <f t="shared" si="2"/>
        <v>0.6500999999999999</v>
      </c>
      <c r="I15" s="20">
        <v>9.1700000000000004E-2</v>
      </c>
      <c r="J15" s="19">
        <v>1</v>
      </c>
      <c r="K15" s="19">
        <v>0.15</v>
      </c>
      <c r="L15" s="19">
        <v>1</v>
      </c>
      <c r="M15" s="20">
        <v>9.1700000000000004E-2</v>
      </c>
      <c r="N15" s="19">
        <v>0.5</v>
      </c>
      <c r="O15" s="21">
        <v>9.1700000000000004E-2</v>
      </c>
      <c r="P15" s="19">
        <v>0.5</v>
      </c>
      <c r="Q15" s="21">
        <v>9.1700000000000004E-2</v>
      </c>
      <c r="R15" s="19">
        <v>0</v>
      </c>
      <c r="S15" s="21">
        <v>9.1700000000000004E-2</v>
      </c>
      <c r="T15" s="19">
        <v>1</v>
      </c>
      <c r="U15" s="21">
        <v>9.1700000000000004E-2</v>
      </c>
      <c r="V15" s="19">
        <v>0</v>
      </c>
      <c r="W15" s="19">
        <v>0.15</v>
      </c>
      <c r="X15" s="19">
        <v>1</v>
      </c>
      <c r="Y15" s="22">
        <v>0.15</v>
      </c>
      <c r="Z15" s="19">
        <v>0.5</v>
      </c>
      <c r="AA15" s="19">
        <f t="shared" si="3"/>
        <v>0.3</v>
      </c>
      <c r="AB15" s="19">
        <v>0.3</v>
      </c>
      <c r="AC15" s="19">
        <f t="shared" si="4"/>
        <v>1</v>
      </c>
      <c r="AD15" s="19">
        <v>0.5</v>
      </c>
      <c r="AE15" s="19">
        <v>1</v>
      </c>
      <c r="AF15" s="19">
        <v>0.5</v>
      </c>
      <c r="AG15" s="19">
        <v>1</v>
      </c>
      <c r="AH15" s="19">
        <f t="shared" si="5"/>
        <v>0.15</v>
      </c>
      <c r="AI15" s="19">
        <v>0.15</v>
      </c>
      <c r="AJ15" s="3">
        <f t="shared" si="6"/>
        <v>1</v>
      </c>
      <c r="AK15" s="19">
        <v>0.4</v>
      </c>
      <c r="AL15" s="19">
        <v>1</v>
      </c>
      <c r="AM15" s="19">
        <v>0.6</v>
      </c>
      <c r="AN15" s="19">
        <v>1</v>
      </c>
      <c r="AO15" s="19">
        <f t="shared" si="7"/>
        <v>0.05</v>
      </c>
      <c r="AP15" s="19">
        <v>0.1</v>
      </c>
      <c r="AQ15" s="19">
        <v>0.5</v>
      </c>
    </row>
    <row r="16" spans="1:43" x14ac:dyDescent="0.25">
      <c r="A16" s="17" t="s">
        <v>305</v>
      </c>
      <c r="B16" s="17">
        <v>29</v>
      </c>
      <c r="C16" s="17">
        <v>0</v>
      </c>
      <c r="D16" s="28" t="s">
        <v>359</v>
      </c>
      <c r="E16" s="19">
        <f t="shared" si="0"/>
        <v>0.73758999999999997</v>
      </c>
      <c r="F16" s="19">
        <f t="shared" si="1"/>
        <v>0.24759</v>
      </c>
      <c r="G16" s="19">
        <v>0.45</v>
      </c>
      <c r="H16" s="19">
        <f t="shared" si="2"/>
        <v>0.55020000000000002</v>
      </c>
      <c r="I16" s="20">
        <v>9.1700000000000004E-2</v>
      </c>
      <c r="J16" s="19">
        <v>1</v>
      </c>
      <c r="K16" s="19">
        <v>0.15</v>
      </c>
      <c r="L16" s="19">
        <v>0</v>
      </c>
      <c r="M16" s="20">
        <v>9.1700000000000004E-2</v>
      </c>
      <c r="N16" s="19">
        <v>1</v>
      </c>
      <c r="O16" s="21">
        <v>9.1700000000000004E-2</v>
      </c>
      <c r="P16" s="19">
        <v>1</v>
      </c>
      <c r="Q16" s="21">
        <v>9.1700000000000004E-2</v>
      </c>
      <c r="R16" s="19">
        <v>1</v>
      </c>
      <c r="S16" s="21">
        <v>9.1700000000000004E-2</v>
      </c>
      <c r="T16" s="19">
        <v>1</v>
      </c>
      <c r="U16" s="21">
        <v>9.1700000000000004E-2</v>
      </c>
      <c r="V16" s="19">
        <v>1</v>
      </c>
      <c r="W16" s="19">
        <v>0.15</v>
      </c>
      <c r="X16" s="19">
        <v>0</v>
      </c>
      <c r="Y16" s="22">
        <v>0.15</v>
      </c>
      <c r="Z16" s="19">
        <v>0</v>
      </c>
      <c r="AA16" s="19">
        <f t="shared" si="3"/>
        <v>0.3</v>
      </c>
      <c r="AB16" s="19">
        <v>0.3</v>
      </c>
      <c r="AC16" s="19">
        <f t="shared" si="4"/>
        <v>1</v>
      </c>
      <c r="AD16" s="19">
        <v>0.5</v>
      </c>
      <c r="AE16" s="19">
        <v>1</v>
      </c>
      <c r="AF16" s="19">
        <v>0.5</v>
      </c>
      <c r="AG16" s="19">
        <v>1</v>
      </c>
      <c r="AH16" s="19">
        <f t="shared" si="5"/>
        <v>0.09</v>
      </c>
      <c r="AI16" s="19">
        <v>0.15</v>
      </c>
      <c r="AJ16" s="3">
        <f t="shared" si="6"/>
        <v>0.6</v>
      </c>
      <c r="AK16" s="19">
        <v>0.4</v>
      </c>
      <c r="AL16" s="19">
        <v>0</v>
      </c>
      <c r="AM16" s="19">
        <v>0.6</v>
      </c>
      <c r="AN16" s="19">
        <v>1</v>
      </c>
      <c r="AO16" s="19">
        <f t="shared" si="7"/>
        <v>0.1</v>
      </c>
      <c r="AP16" s="19">
        <v>0.1</v>
      </c>
      <c r="AQ16" s="19">
        <v>1</v>
      </c>
    </row>
    <row r="17" spans="1:43" x14ac:dyDescent="0.25">
      <c r="A17" s="17" t="s">
        <v>297</v>
      </c>
      <c r="B17" s="17">
        <v>51</v>
      </c>
      <c r="C17" s="17">
        <v>1</v>
      </c>
      <c r="D17" s="28" t="s">
        <v>357</v>
      </c>
      <c r="E17" s="19">
        <f t="shared" si="0"/>
        <v>0.71754499999999988</v>
      </c>
      <c r="F17" s="19">
        <f t="shared" si="1"/>
        <v>0.29254499999999994</v>
      </c>
      <c r="G17" s="19">
        <v>0.45</v>
      </c>
      <c r="H17" s="19">
        <f t="shared" si="2"/>
        <v>0.6500999999999999</v>
      </c>
      <c r="I17" s="20">
        <v>9.1700000000000004E-2</v>
      </c>
      <c r="J17" s="19">
        <v>0.5</v>
      </c>
      <c r="K17" s="19">
        <v>0.15</v>
      </c>
      <c r="L17" s="19">
        <v>1</v>
      </c>
      <c r="M17" s="20">
        <v>9.1700000000000004E-2</v>
      </c>
      <c r="N17" s="19">
        <v>0.5</v>
      </c>
      <c r="O17" s="21">
        <v>9.1700000000000004E-2</v>
      </c>
      <c r="P17" s="19">
        <v>0.5</v>
      </c>
      <c r="Q17" s="21">
        <v>9.1700000000000004E-2</v>
      </c>
      <c r="R17" s="19">
        <v>0.5</v>
      </c>
      <c r="S17" s="21">
        <v>9.1700000000000004E-2</v>
      </c>
      <c r="T17" s="19">
        <v>0.5</v>
      </c>
      <c r="U17" s="21">
        <v>9.1700000000000004E-2</v>
      </c>
      <c r="V17" s="19">
        <v>0.5</v>
      </c>
      <c r="W17" s="19">
        <v>0.15</v>
      </c>
      <c r="X17" s="19">
        <v>1</v>
      </c>
      <c r="Y17" s="22">
        <v>0.15</v>
      </c>
      <c r="Z17" s="19">
        <v>0.5</v>
      </c>
      <c r="AA17" s="19">
        <f t="shared" si="3"/>
        <v>0.3</v>
      </c>
      <c r="AB17" s="19">
        <v>0.3</v>
      </c>
      <c r="AC17" s="19">
        <f t="shared" si="4"/>
        <v>1</v>
      </c>
      <c r="AD17" s="19">
        <v>0.5</v>
      </c>
      <c r="AE17" s="19">
        <v>1</v>
      </c>
      <c r="AF17" s="19">
        <v>0.5</v>
      </c>
      <c r="AG17" s="19">
        <v>1</v>
      </c>
      <c r="AH17" s="19">
        <f t="shared" si="5"/>
        <v>7.4999999999999997E-2</v>
      </c>
      <c r="AI17" s="19">
        <v>0.15</v>
      </c>
      <c r="AJ17" s="3">
        <f t="shared" si="6"/>
        <v>0.5</v>
      </c>
      <c r="AK17" s="19">
        <v>0.4</v>
      </c>
      <c r="AL17" s="19">
        <v>0.5</v>
      </c>
      <c r="AM17" s="19">
        <v>0.6</v>
      </c>
      <c r="AN17" s="19">
        <v>0.5</v>
      </c>
      <c r="AO17" s="19">
        <f t="shared" si="7"/>
        <v>0.05</v>
      </c>
      <c r="AP17" s="19">
        <v>0.1</v>
      </c>
      <c r="AQ17" s="19">
        <v>0.5</v>
      </c>
    </row>
    <row r="18" spans="1:43" x14ac:dyDescent="0.25">
      <c r="A18" s="17" t="s">
        <v>297</v>
      </c>
      <c r="B18" s="17">
        <v>61</v>
      </c>
      <c r="C18" s="17">
        <v>1</v>
      </c>
      <c r="D18" s="28" t="s">
        <v>300</v>
      </c>
      <c r="E18" s="19">
        <f t="shared" si="0"/>
        <v>0.85445750000000009</v>
      </c>
      <c r="F18" s="19">
        <f t="shared" si="1"/>
        <v>0.42945750000000005</v>
      </c>
      <c r="G18" s="19">
        <v>0.45</v>
      </c>
      <c r="H18" s="19">
        <f t="shared" si="2"/>
        <v>0.95435000000000003</v>
      </c>
      <c r="I18" s="20">
        <v>9.1700000000000004E-2</v>
      </c>
      <c r="J18" s="19">
        <v>1</v>
      </c>
      <c r="K18" s="19">
        <v>0.15</v>
      </c>
      <c r="L18" s="19">
        <v>1</v>
      </c>
      <c r="M18" s="20">
        <v>9.1700000000000004E-2</v>
      </c>
      <c r="N18" s="19">
        <v>1</v>
      </c>
      <c r="O18" s="21">
        <v>9.1700000000000004E-2</v>
      </c>
      <c r="P18" s="19">
        <v>1</v>
      </c>
      <c r="Q18" s="21">
        <v>9.1700000000000004E-2</v>
      </c>
      <c r="R18" s="19">
        <v>1</v>
      </c>
      <c r="S18" s="21">
        <v>9.1700000000000004E-2</v>
      </c>
      <c r="T18" s="19">
        <v>1</v>
      </c>
      <c r="U18" s="21">
        <v>9.1700000000000004E-2</v>
      </c>
      <c r="V18" s="19">
        <v>0.5</v>
      </c>
      <c r="W18" s="19">
        <v>0.15</v>
      </c>
      <c r="X18" s="19">
        <v>1</v>
      </c>
      <c r="Y18" s="22">
        <v>0.15</v>
      </c>
      <c r="Z18" s="19">
        <v>1</v>
      </c>
      <c r="AA18" s="19">
        <f t="shared" si="3"/>
        <v>0.22499999999999998</v>
      </c>
      <c r="AB18" s="19">
        <v>0.3</v>
      </c>
      <c r="AC18" s="19">
        <f t="shared" si="4"/>
        <v>0.75</v>
      </c>
      <c r="AD18" s="19">
        <v>0.5</v>
      </c>
      <c r="AE18" s="19">
        <v>0.5</v>
      </c>
      <c r="AF18" s="19">
        <v>0.5</v>
      </c>
      <c r="AG18" s="19">
        <v>1</v>
      </c>
      <c r="AH18" s="19">
        <f t="shared" si="5"/>
        <v>0.15</v>
      </c>
      <c r="AI18" s="19">
        <v>0.15</v>
      </c>
      <c r="AJ18" s="3">
        <f t="shared" si="6"/>
        <v>1</v>
      </c>
      <c r="AK18" s="19">
        <v>0.4</v>
      </c>
      <c r="AL18" s="19">
        <v>1</v>
      </c>
      <c r="AM18" s="19">
        <v>0.6</v>
      </c>
      <c r="AN18" s="19">
        <v>1</v>
      </c>
      <c r="AO18" s="19">
        <f t="shared" si="7"/>
        <v>0.05</v>
      </c>
      <c r="AP18" s="19">
        <v>0.1</v>
      </c>
      <c r="AQ18" s="19">
        <v>0.5</v>
      </c>
    </row>
    <row r="19" spans="1:43" x14ac:dyDescent="0.25">
      <c r="A19" s="17" t="s">
        <v>305</v>
      </c>
      <c r="B19" s="17">
        <v>66</v>
      </c>
      <c r="C19" s="17">
        <v>1</v>
      </c>
      <c r="D19" s="28" t="s">
        <v>310</v>
      </c>
      <c r="E19" s="19">
        <f t="shared" si="0"/>
        <v>0.58758999999999995</v>
      </c>
      <c r="F19" s="19">
        <f t="shared" si="1"/>
        <v>0.24759</v>
      </c>
      <c r="G19" s="19">
        <v>0.45</v>
      </c>
      <c r="H19" s="19">
        <f t="shared" si="2"/>
        <v>0.55020000000000002</v>
      </c>
      <c r="I19" s="20">
        <v>9.1700000000000004E-2</v>
      </c>
      <c r="J19" s="19">
        <v>1</v>
      </c>
      <c r="K19" s="19">
        <v>0.15</v>
      </c>
      <c r="L19" s="19">
        <v>0</v>
      </c>
      <c r="M19" s="20">
        <v>9.1700000000000004E-2</v>
      </c>
      <c r="N19" s="19">
        <v>1</v>
      </c>
      <c r="O19" s="21">
        <v>9.1700000000000004E-2</v>
      </c>
      <c r="P19" s="19">
        <v>1</v>
      </c>
      <c r="Q19" s="21">
        <v>9.1700000000000004E-2</v>
      </c>
      <c r="R19" s="19">
        <v>1</v>
      </c>
      <c r="S19" s="21">
        <v>9.1700000000000004E-2</v>
      </c>
      <c r="T19" s="19">
        <v>1</v>
      </c>
      <c r="U19" s="21">
        <v>9.1700000000000004E-2</v>
      </c>
      <c r="V19" s="19">
        <v>1</v>
      </c>
      <c r="W19" s="19">
        <v>0.15</v>
      </c>
      <c r="X19" s="19">
        <v>0</v>
      </c>
      <c r="Y19" s="22">
        <v>0.15</v>
      </c>
      <c r="Z19" s="19">
        <v>0</v>
      </c>
      <c r="AA19" s="19">
        <f t="shared" si="3"/>
        <v>0.15</v>
      </c>
      <c r="AB19" s="19">
        <v>0.3</v>
      </c>
      <c r="AC19" s="19">
        <f t="shared" si="4"/>
        <v>0.5</v>
      </c>
      <c r="AD19" s="19">
        <v>0.5</v>
      </c>
      <c r="AE19" s="19">
        <v>1</v>
      </c>
      <c r="AF19" s="19">
        <v>0.5</v>
      </c>
      <c r="AG19" s="19">
        <v>0</v>
      </c>
      <c r="AH19" s="19">
        <f t="shared" si="5"/>
        <v>0.09</v>
      </c>
      <c r="AI19" s="19">
        <v>0.15</v>
      </c>
      <c r="AJ19" s="3">
        <f t="shared" si="6"/>
        <v>0.6</v>
      </c>
      <c r="AK19" s="19">
        <v>0.4</v>
      </c>
      <c r="AL19" s="19">
        <v>0</v>
      </c>
      <c r="AM19" s="19">
        <v>0.6</v>
      </c>
      <c r="AN19" s="19">
        <v>1</v>
      </c>
      <c r="AO19" s="19">
        <f t="shared" si="7"/>
        <v>0.1</v>
      </c>
      <c r="AP19" s="19">
        <v>0.1</v>
      </c>
      <c r="AQ19" s="19">
        <v>1</v>
      </c>
    </row>
    <row r="20" spans="1:43" x14ac:dyDescent="0.25">
      <c r="A20" s="17" t="s">
        <v>297</v>
      </c>
      <c r="B20" s="17">
        <v>70</v>
      </c>
      <c r="C20" s="17">
        <v>1</v>
      </c>
      <c r="D20" s="28" t="s">
        <v>302</v>
      </c>
      <c r="E20" s="19">
        <f t="shared" si="0"/>
        <v>0.59006000000000003</v>
      </c>
      <c r="F20" s="19">
        <f t="shared" si="1"/>
        <v>0.16506000000000001</v>
      </c>
      <c r="G20" s="19">
        <v>0.45</v>
      </c>
      <c r="H20" s="19">
        <f t="shared" si="2"/>
        <v>0.36680000000000001</v>
      </c>
      <c r="I20" s="20">
        <v>9.1700000000000004E-2</v>
      </c>
      <c r="J20" s="19">
        <v>1</v>
      </c>
      <c r="K20" s="19">
        <v>0.15</v>
      </c>
      <c r="L20" s="19">
        <v>0</v>
      </c>
      <c r="M20" s="20">
        <v>9.1700000000000004E-2</v>
      </c>
      <c r="N20" s="19">
        <v>1</v>
      </c>
      <c r="O20" s="21">
        <v>9.1700000000000004E-2</v>
      </c>
      <c r="P20" s="19">
        <v>1</v>
      </c>
      <c r="Q20" s="21">
        <v>9.1700000000000004E-2</v>
      </c>
      <c r="R20" s="19">
        <v>0</v>
      </c>
      <c r="S20" s="21">
        <v>9.1700000000000004E-2</v>
      </c>
      <c r="T20" s="19">
        <v>1</v>
      </c>
      <c r="U20" s="21">
        <v>9.1700000000000004E-2</v>
      </c>
      <c r="V20" s="19">
        <v>0</v>
      </c>
      <c r="W20" s="19">
        <v>0.15</v>
      </c>
      <c r="X20" s="19">
        <v>0</v>
      </c>
      <c r="Y20" s="22">
        <v>0.15</v>
      </c>
      <c r="Z20" s="19">
        <v>0</v>
      </c>
      <c r="AA20" s="19">
        <f t="shared" si="3"/>
        <v>0.22499999999999998</v>
      </c>
      <c r="AB20" s="19">
        <v>0.3</v>
      </c>
      <c r="AC20" s="19">
        <f t="shared" si="4"/>
        <v>0.75</v>
      </c>
      <c r="AD20" s="19">
        <v>0.5</v>
      </c>
      <c r="AE20" s="19">
        <v>0.5</v>
      </c>
      <c r="AF20" s="19">
        <v>0.5</v>
      </c>
      <c r="AG20" s="19">
        <v>1</v>
      </c>
      <c r="AH20" s="19">
        <f t="shared" si="5"/>
        <v>0.15</v>
      </c>
      <c r="AI20" s="19">
        <v>0.15</v>
      </c>
      <c r="AJ20" s="3">
        <f t="shared" si="6"/>
        <v>1</v>
      </c>
      <c r="AK20" s="19">
        <v>0.4</v>
      </c>
      <c r="AL20" s="19">
        <v>1</v>
      </c>
      <c r="AM20" s="19">
        <v>0.6</v>
      </c>
      <c r="AN20" s="19">
        <v>1</v>
      </c>
      <c r="AO20" s="19">
        <f t="shared" si="7"/>
        <v>0.05</v>
      </c>
      <c r="AP20" s="19">
        <v>0.1</v>
      </c>
      <c r="AQ20" s="19">
        <v>0.5</v>
      </c>
    </row>
    <row r="21" spans="1:43" x14ac:dyDescent="0.25">
      <c r="A21" s="17" t="s">
        <v>311</v>
      </c>
      <c r="B21" s="17">
        <v>89</v>
      </c>
      <c r="C21" s="17">
        <v>2</v>
      </c>
      <c r="D21" s="28" t="s">
        <v>202</v>
      </c>
      <c r="E21" s="19">
        <f t="shared" si="0"/>
        <v>0.30317749999999999</v>
      </c>
      <c r="F21" s="19">
        <f t="shared" si="1"/>
        <v>0.17817750000000002</v>
      </c>
      <c r="G21" s="19">
        <v>0.45</v>
      </c>
      <c r="H21" s="19">
        <f t="shared" si="2"/>
        <v>0.39595000000000002</v>
      </c>
      <c r="I21" s="20">
        <v>9.1700000000000004E-2</v>
      </c>
      <c r="J21" s="19">
        <v>1</v>
      </c>
      <c r="K21" s="19">
        <v>0.15</v>
      </c>
      <c r="L21" s="19">
        <v>0</v>
      </c>
      <c r="M21" s="20">
        <v>9.1700000000000004E-2</v>
      </c>
      <c r="N21" s="19">
        <v>1</v>
      </c>
      <c r="O21" s="21">
        <v>9.1700000000000004E-2</v>
      </c>
      <c r="P21" s="19">
        <v>1</v>
      </c>
      <c r="Q21" s="21">
        <v>9.1700000000000004E-2</v>
      </c>
      <c r="R21" s="19">
        <v>0</v>
      </c>
      <c r="S21" s="21">
        <v>9.1700000000000004E-2</v>
      </c>
      <c r="T21" s="19">
        <v>0</v>
      </c>
      <c r="U21" s="21">
        <v>9.1700000000000004E-2</v>
      </c>
      <c r="V21" s="19">
        <v>0.5</v>
      </c>
      <c r="W21" s="19">
        <v>0.15</v>
      </c>
      <c r="X21" s="19">
        <v>0.5</v>
      </c>
      <c r="Y21" s="22">
        <v>0.15</v>
      </c>
      <c r="Z21" s="19">
        <v>0</v>
      </c>
      <c r="AA21" s="19">
        <f t="shared" si="3"/>
        <v>7.4999999999999997E-2</v>
      </c>
      <c r="AB21" s="19">
        <v>0.3</v>
      </c>
      <c r="AC21" s="19">
        <f t="shared" si="4"/>
        <v>0.25</v>
      </c>
      <c r="AD21" s="19">
        <v>0.5</v>
      </c>
      <c r="AE21" s="19">
        <v>0.5</v>
      </c>
      <c r="AF21" s="19">
        <v>0.5</v>
      </c>
      <c r="AG21" s="19">
        <v>0</v>
      </c>
      <c r="AH21" s="19">
        <f t="shared" si="5"/>
        <v>0</v>
      </c>
      <c r="AI21" s="19">
        <v>0.15</v>
      </c>
      <c r="AJ21" s="3">
        <f t="shared" si="6"/>
        <v>0</v>
      </c>
      <c r="AK21" s="19">
        <v>0.4</v>
      </c>
      <c r="AL21" s="19">
        <v>0</v>
      </c>
      <c r="AM21" s="19">
        <v>0.6</v>
      </c>
      <c r="AN21" s="19">
        <v>0</v>
      </c>
      <c r="AO21" s="19">
        <f t="shared" si="7"/>
        <v>0.05</v>
      </c>
      <c r="AP21" s="19">
        <v>0.1</v>
      </c>
      <c r="AQ21" s="19">
        <v>0.5</v>
      </c>
    </row>
    <row r="22" spans="1:43" x14ac:dyDescent="0.25">
      <c r="A22" s="17" t="s">
        <v>311</v>
      </c>
      <c r="B22" s="17">
        <v>98</v>
      </c>
      <c r="C22" s="17">
        <v>1</v>
      </c>
      <c r="D22" s="28" t="s">
        <v>313</v>
      </c>
      <c r="E22" s="19">
        <f t="shared" si="0"/>
        <v>0.76439750000000006</v>
      </c>
      <c r="F22" s="19">
        <f t="shared" si="1"/>
        <v>0.26439750000000001</v>
      </c>
      <c r="G22" s="19">
        <v>0.45</v>
      </c>
      <c r="H22" s="19">
        <f t="shared" si="2"/>
        <v>0.58755000000000002</v>
      </c>
      <c r="I22" s="20">
        <v>9.1700000000000004E-2</v>
      </c>
      <c r="J22" s="19">
        <v>1</v>
      </c>
      <c r="K22" s="19">
        <v>0.15</v>
      </c>
      <c r="L22" s="19">
        <v>1</v>
      </c>
      <c r="M22" s="20">
        <v>9.1700000000000004E-2</v>
      </c>
      <c r="N22" s="19">
        <v>0</v>
      </c>
      <c r="O22" s="21">
        <v>9.1700000000000004E-2</v>
      </c>
      <c r="P22" s="19">
        <v>0</v>
      </c>
      <c r="Q22" s="21">
        <v>9.1700000000000004E-2</v>
      </c>
      <c r="R22" s="19">
        <v>0</v>
      </c>
      <c r="S22" s="21">
        <v>9.1700000000000004E-2</v>
      </c>
      <c r="T22" s="19">
        <v>0.5</v>
      </c>
      <c r="U22" s="21">
        <v>9.1700000000000004E-2</v>
      </c>
      <c r="V22" s="19">
        <v>0</v>
      </c>
      <c r="W22" s="19">
        <v>0.15</v>
      </c>
      <c r="X22" s="19">
        <v>1</v>
      </c>
      <c r="Y22" s="22">
        <v>0.15</v>
      </c>
      <c r="Z22" s="19">
        <v>1</v>
      </c>
      <c r="AA22" s="19">
        <f t="shared" si="3"/>
        <v>0.3</v>
      </c>
      <c r="AB22" s="19">
        <v>0.3</v>
      </c>
      <c r="AC22" s="19">
        <f t="shared" si="4"/>
        <v>1</v>
      </c>
      <c r="AD22" s="19">
        <v>0.5</v>
      </c>
      <c r="AE22" s="19">
        <v>1</v>
      </c>
      <c r="AF22" s="19">
        <v>0.5</v>
      </c>
      <c r="AG22" s="19">
        <v>1</v>
      </c>
      <c r="AH22" s="19">
        <f t="shared" si="5"/>
        <v>0.15</v>
      </c>
      <c r="AI22" s="19">
        <v>0.15</v>
      </c>
      <c r="AJ22" s="3">
        <f t="shared" si="6"/>
        <v>1</v>
      </c>
      <c r="AK22" s="19">
        <v>0.4</v>
      </c>
      <c r="AL22" s="19">
        <v>1</v>
      </c>
      <c r="AM22" s="19">
        <v>0.6</v>
      </c>
      <c r="AN22" s="19">
        <v>1</v>
      </c>
      <c r="AO22" s="19">
        <f t="shared" si="7"/>
        <v>0.05</v>
      </c>
      <c r="AP22" s="19">
        <v>0.1</v>
      </c>
      <c r="AQ22" s="19">
        <v>0.5</v>
      </c>
    </row>
    <row r="23" spans="1:43" x14ac:dyDescent="0.25">
      <c r="A23" s="17" t="s">
        <v>311</v>
      </c>
      <c r="B23" s="17">
        <v>98</v>
      </c>
      <c r="C23" s="17">
        <v>2</v>
      </c>
      <c r="D23" s="28" t="s">
        <v>315</v>
      </c>
      <c r="E23" s="19">
        <f t="shared" si="0"/>
        <v>0.6325599999999999</v>
      </c>
      <c r="F23" s="19">
        <f t="shared" si="1"/>
        <v>0.23256000000000002</v>
      </c>
      <c r="G23" s="19">
        <v>0.45</v>
      </c>
      <c r="H23" s="19">
        <f t="shared" si="2"/>
        <v>0.51680000000000004</v>
      </c>
      <c r="I23" s="20">
        <v>9.1700000000000004E-2</v>
      </c>
      <c r="J23" s="19">
        <v>1</v>
      </c>
      <c r="K23" s="19">
        <v>0.15</v>
      </c>
      <c r="L23" s="19">
        <v>1</v>
      </c>
      <c r="M23" s="20">
        <v>9.1700000000000004E-2</v>
      </c>
      <c r="N23" s="19">
        <v>1</v>
      </c>
      <c r="O23" s="21">
        <v>9.1700000000000004E-2</v>
      </c>
      <c r="P23" s="19">
        <v>1</v>
      </c>
      <c r="Q23" s="21">
        <v>9.1700000000000004E-2</v>
      </c>
      <c r="R23" s="19">
        <v>0</v>
      </c>
      <c r="S23" s="21">
        <v>9.1700000000000004E-2</v>
      </c>
      <c r="T23" s="19">
        <v>1</v>
      </c>
      <c r="U23" s="21">
        <v>9.1700000000000004E-2</v>
      </c>
      <c r="V23" s="19">
        <v>0</v>
      </c>
      <c r="W23" s="19">
        <v>0.15</v>
      </c>
      <c r="X23" s="19">
        <v>0</v>
      </c>
      <c r="Y23" s="22">
        <v>0.15</v>
      </c>
      <c r="Z23" s="19">
        <v>0</v>
      </c>
      <c r="AA23" s="19">
        <f t="shared" si="3"/>
        <v>0.22499999999999998</v>
      </c>
      <c r="AB23" s="19">
        <v>0.3</v>
      </c>
      <c r="AC23" s="19">
        <f t="shared" si="4"/>
        <v>0.75</v>
      </c>
      <c r="AD23" s="19">
        <v>0.5</v>
      </c>
      <c r="AE23" s="19">
        <v>1</v>
      </c>
      <c r="AF23" s="19">
        <v>0.5</v>
      </c>
      <c r="AG23" s="19">
        <v>0.5</v>
      </c>
      <c r="AH23" s="19">
        <f t="shared" si="5"/>
        <v>7.4999999999999997E-2</v>
      </c>
      <c r="AI23" s="19">
        <v>0.15</v>
      </c>
      <c r="AJ23" s="3">
        <f t="shared" si="6"/>
        <v>0.5</v>
      </c>
      <c r="AK23" s="19">
        <v>0.4</v>
      </c>
      <c r="AL23" s="19">
        <v>0.5</v>
      </c>
      <c r="AM23" s="19">
        <v>0.6</v>
      </c>
      <c r="AN23" s="19">
        <v>0.5</v>
      </c>
      <c r="AO23" s="19">
        <f t="shared" si="7"/>
        <v>0.1</v>
      </c>
      <c r="AP23" s="19">
        <v>0.1</v>
      </c>
      <c r="AQ23" s="19">
        <v>1</v>
      </c>
    </row>
    <row r="24" spans="1:43" x14ac:dyDescent="0.25">
      <c r="A24" s="17" t="s">
        <v>317</v>
      </c>
      <c r="B24" s="17" t="s">
        <v>318</v>
      </c>
      <c r="C24" s="17" t="s">
        <v>318</v>
      </c>
      <c r="D24" s="28" t="s">
        <v>321</v>
      </c>
      <c r="E24" s="19">
        <f t="shared" si="0"/>
        <v>0.51506000000000007</v>
      </c>
      <c r="F24" s="19">
        <f t="shared" si="1"/>
        <v>0.16506000000000001</v>
      </c>
      <c r="G24" s="19">
        <v>0.45</v>
      </c>
      <c r="H24" s="19">
        <f t="shared" si="2"/>
        <v>0.36680000000000001</v>
      </c>
      <c r="I24" s="20">
        <v>9.1700000000000004E-2</v>
      </c>
      <c r="J24" s="19">
        <v>1</v>
      </c>
      <c r="K24" s="19">
        <v>0.15</v>
      </c>
      <c r="L24" s="19">
        <v>0</v>
      </c>
      <c r="M24" s="20">
        <v>9.1700000000000004E-2</v>
      </c>
      <c r="N24" s="19">
        <v>0.5</v>
      </c>
      <c r="O24" s="21">
        <v>9.1700000000000004E-2</v>
      </c>
      <c r="P24" s="19">
        <v>1</v>
      </c>
      <c r="Q24" s="21">
        <v>9.1700000000000004E-2</v>
      </c>
      <c r="R24" s="19">
        <v>1</v>
      </c>
      <c r="S24" s="21">
        <v>9.1700000000000004E-2</v>
      </c>
      <c r="T24" s="19">
        <v>0.5</v>
      </c>
      <c r="U24" s="21">
        <v>9.1700000000000004E-2</v>
      </c>
      <c r="V24" s="19">
        <v>0</v>
      </c>
      <c r="W24" s="19">
        <v>0.15</v>
      </c>
      <c r="X24" s="19">
        <v>0</v>
      </c>
      <c r="Y24" s="22">
        <v>0.15</v>
      </c>
      <c r="Z24" s="19">
        <v>0</v>
      </c>
      <c r="AA24" s="19">
        <f t="shared" si="3"/>
        <v>0.15</v>
      </c>
      <c r="AB24" s="19">
        <v>0.3</v>
      </c>
      <c r="AC24" s="19">
        <f t="shared" si="4"/>
        <v>0.5</v>
      </c>
      <c r="AD24" s="19">
        <v>0.5</v>
      </c>
      <c r="AE24" s="19">
        <v>0.5</v>
      </c>
      <c r="AF24" s="19">
        <v>0.5</v>
      </c>
      <c r="AG24" s="19">
        <v>0.5</v>
      </c>
      <c r="AH24" s="19">
        <f t="shared" si="5"/>
        <v>0.15</v>
      </c>
      <c r="AI24" s="19">
        <v>0.15</v>
      </c>
      <c r="AJ24" s="3">
        <f t="shared" si="6"/>
        <v>1</v>
      </c>
      <c r="AK24" s="19">
        <v>0.4</v>
      </c>
      <c r="AL24" s="19">
        <v>1</v>
      </c>
      <c r="AM24" s="19">
        <v>0.6</v>
      </c>
      <c r="AN24" s="19">
        <v>1</v>
      </c>
      <c r="AO24" s="19">
        <f t="shared" si="7"/>
        <v>0.05</v>
      </c>
      <c r="AP24" s="19">
        <v>0.1</v>
      </c>
      <c r="AQ24" s="19">
        <v>0.5</v>
      </c>
    </row>
    <row r="25" spans="1:43" x14ac:dyDescent="0.25">
      <c r="A25" s="17" t="s">
        <v>317</v>
      </c>
      <c r="B25" s="17" t="s">
        <v>318</v>
      </c>
      <c r="C25" s="17" t="s">
        <v>318</v>
      </c>
      <c r="D25" s="28" t="s">
        <v>323</v>
      </c>
      <c r="E25" s="19">
        <f t="shared" si="0"/>
        <v>0.77009000000000005</v>
      </c>
      <c r="F25" s="19">
        <f t="shared" si="1"/>
        <v>0.31509000000000004</v>
      </c>
      <c r="G25" s="19">
        <v>0.45</v>
      </c>
      <c r="H25" s="19">
        <f t="shared" si="2"/>
        <v>0.70020000000000004</v>
      </c>
      <c r="I25" s="20">
        <v>9.1700000000000004E-2</v>
      </c>
      <c r="J25" s="19">
        <v>1</v>
      </c>
      <c r="K25" s="19">
        <v>0.15</v>
      </c>
      <c r="L25" s="19">
        <v>0</v>
      </c>
      <c r="M25" s="20">
        <v>9.1700000000000004E-2</v>
      </c>
      <c r="N25" s="19">
        <v>1</v>
      </c>
      <c r="O25" s="21">
        <v>9.1700000000000004E-2</v>
      </c>
      <c r="P25" s="19">
        <v>1</v>
      </c>
      <c r="Q25" s="21">
        <v>9.1700000000000004E-2</v>
      </c>
      <c r="R25" s="19">
        <v>1</v>
      </c>
      <c r="S25" s="21">
        <v>9.1700000000000004E-2</v>
      </c>
      <c r="T25" s="19">
        <v>1</v>
      </c>
      <c r="U25" s="21">
        <v>9.1700000000000004E-2</v>
      </c>
      <c r="V25" s="19">
        <v>1</v>
      </c>
      <c r="W25" s="19">
        <v>0.15</v>
      </c>
      <c r="X25" s="19">
        <v>0</v>
      </c>
      <c r="Y25" s="22">
        <v>0.15</v>
      </c>
      <c r="Z25" s="19">
        <v>1</v>
      </c>
      <c r="AA25" s="19">
        <f t="shared" si="3"/>
        <v>0.3</v>
      </c>
      <c r="AB25" s="19">
        <v>0.3</v>
      </c>
      <c r="AC25" s="19">
        <f t="shared" si="4"/>
        <v>1</v>
      </c>
      <c r="AD25" s="19">
        <v>0.5</v>
      </c>
      <c r="AE25" s="19">
        <v>1</v>
      </c>
      <c r="AF25" s="19">
        <v>0.5</v>
      </c>
      <c r="AG25" s="19">
        <v>1</v>
      </c>
      <c r="AH25" s="19">
        <f t="shared" si="5"/>
        <v>0.105</v>
      </c>
      <c r="AI25" s="19">
        <v>0.15</v>
      </c>
      <c r="AJ25" s="3">
        <f t="shared" si="6"/>
        <v>0.7</v>
      </c>
      <c r="AK25" s="19">
        <v>0.4</v>
      </c>
      <c r="AL25" s="19">
        <v>1</v>
      </c>
      <c r="AM25" s="19">
        <v>0.6</v>
      </c>
      <c r="AN25" s="19">
        <v>0.5</v>
      </c>
      <c r="AO25" s="19">
        <f t="shared" si="7"/>
        <v>0.05</v>
      </c>
      <c r="AP25" s="19">
        <v>0.1</v>
      </c>
      <c r="AQ25" s="19">
        <v>0.5</v>
      </c>
    </row>
    <row r="26" spans="1:43" x14ac:dyDescent="0.25">
      <c r="A26" s="17" t="s">
        <v>322</v>
      </c>
      <c r="B26" s="17" t="s">
        <v>318</v>
      </c>
      <c r="C26" s="17" t="s">
        <v>318</v>
      </c>
      <c r="D26" s="28" t="s">
        <v>319</v>
      </c>
      <c r="E26" s="19">
        <f t="shared" si="0"/>
        <v>0.6650600000000001</v>
      </c>
      <c r="F26" s="19">
        <f t="shared" si="1"/>
        <v>0.16506000000000001</v>
      </c>
      <c r="G26" s="19">
        <v>0.45</v>
      </c>
      <c r="H26" s="19">
        <f t="shared" si="2"/>
        <v>0.36680000000000001</v>
      </c>
      <c r="I26" s="20">
        <v>9.1700000000000004E-2</v>
      </c>
      <c r="J26" s="19">
        <v>1</v>
      </c>
      <c r="K26" s="19">
        <v>0.15</v>
      </c>
      <c r="L26" s="19">
        <v>0</v>
      </c>
      <c r="M26" s="20">
        <v>9.1700000000000004E-2</v>
      </c>
      <c r="N26" s="19">
        <v>1</v>
      </c>
      <c r="O26" s="21">
        <v>9.1700000000000004E-2</v>
      </c>
      <c r="P26" s="19">
        <v>1</v>
      </c>
      <c r="Q26" s="21">
        <v>9.1700000000000004E-2</v>
      </c>
      <c r="R26" s="19">
        <v>0</v>
      </c>
      <c r="S26" s="21">
        <v>9.1700000000000004E-2</v>
      </c>
      <c r="T26" s="19">
        <v>1</v>
      </c>
      <c r="U26" s="21">
        <v>9.1700000000000004E-2</v>
      </c>
      <c r="V26" s="19">
        <v>0</v>
      </c>
      <c r="W26" s="19">
        <v>0.15</v>
      </c>
      <c r="X26" s="19">
        <v>0</v>
      </c>
      <c r="Y26" s="22">
        <v>0.15</v>
      </c>
      <c r="Z26" s="19">
        <v>0</v>
      </c>
      <c r="AA26" s="19">
        <f t="shared" si="3"/>
        <v>0.3</v>
      </c>
      <c r="AB26" s="19">
        <v>0.3</v>
      </c>
      <c r="AC26" s="19">
        <f t="shared" si="4"/>
        <v>1</v>
      </c>
      <c r="AD26" s="19">
        <v>0.5</v>
      </c>
      <c r="AE26" s="19">
        <v>1</v>
      </c>
      <c r="AF26" s="19">
        <v>0.5</v>
      </c>
      <c r="AG26" s="19">
        <v>1</v>
      </c>
      <c r="AH26" s="19">
        <f t="shared" si="5"/>
        <v>0.15</v>
      </c>
      <c r="AI26" s="19">
        <v>0.15</v>
      </c>
      <c r="AJ26" s="3">
        <f t="shared" si="6"/>
        <v>1</v>
      </c>
      <c r="AK26" s="19">
        <v>0.4</v>
      </c>
      <c r="AL26" s="19">
        <v>1</v>
      </c>
      <c r="AM26" s="19">
        <v>0.6</v>
      </c>
      <c r="AN26" s="19">
        <v>1</v>
      </c>
      <c r="AO26" s="19">
        <f t="shared" si="7"/>
        <v>0.05</v>
      </c>
      <c r="AP26" s="19">
        <v>0.1</v>
      </c>
      <c r="AQ26" s="19">
        <v>0.5</v>
      </c>
    </row>
    <row r="32" spans="1:43" x14ac:dyDescent="0.25">
      <c r="AE32">
        <v>0.5</v>
      </c>
    </row>
  </sheetData>
  <sortState ref="A2:AQ26">
    <sortCondition ref="B2:B26"/>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E9" sqref="E9"/>
    </sheetView>
  </sheetViews>
  <sheetFormatPr baseColWidth="10" defaultRowHeight="15.75" x14ac:dyDescent="0.25"/>
  <cols>
    <col min="4" max="4" width="55.125" customWidth="1"/>
    <col min="5" max="5" width="12.625" customWidth="1"/>
    <col min="6" max="6" width="11.875" bestFit="1" customWidth="1"/>
    <col min="7" max="7" width="29.625" customWidth="1"/>
    <col min="8" max="8" width="15.375" customWidth="1"/>
    <col min="10" max="10" width="13" customWidth="1"/>
    <col min="12" max="12" width="16.125" customWidth="1"/>
    <col min="13" max="13" width="14.625" customWidth="1"/>
  </cols>
  <sheetData>
    <row r="1" spans="1:13" x14ac:dyDescent="0.25">
      <c r="A1" s="14" t="s">
        <v>257</v>
      </c>
      <c r="B1" s="14" t="s">
        <v>258</v>
      </c>
      <c r="C1" s="14" t="s">
        <v>259</v>
      </c>
      <c r="D1" s="14" t="s">
        <v>260</v>
      </c>
      <c r="E1" s="14" t="s">
        <v>410</v>
      </c>
      <c r="F1" s="14" t="s">
        <v>400</v>
      </c>
      <c r="G1" s="14" t="s">
        <v>402</v>
      </c>
      <c r="H1" s="14" t="s">
        <v>343</v>
      </c>
      <c r="I1" s="14" t="s">
        <v>344</v>
      </c>
      <c r="J1" s="14" t="s">
        <v>325</v>
      </c>
      <c r="K1" s="14" t="s">
        <v>327</v>
      </c>
      <c r="L1" s="14" t="s">
        <v>377</v>
      </c>
      <c r="M1" s="14" t="s">
        <v>401</v>
      </c>
    </row>
    <row r="2" spans="1:13" x14ac:dyDescent="0.25">
      <c r="A2" s="17" t="s">
        <v>268</v>
      </c>
      <c r="B2" s="13">
        <v>1</v>
      </c>
      <c r="C2" s="13">
        <v>1</v>
      </c>
      <c r="D2" s="12" t="s">
        <v>269</v>
      </c>
      <c r="E2" s="45">
        <f>F2*100</f>
        <v>68.269125000000003</v>
      </c>
      <c r="F2" s="16">
        <f t="shared" ref="F2:F26" si="0">(H2*I2)+(J2*K2)+(L2*M2)</f>
        <v>0.68269125000000008</v>
      </c>
      <c r="G2" s="16" t="str">
        <f t="shared" ref="G2:G26" si="1">IF(F2&gt;=0.8,"Alto grado de cumplimiento",IF(F2&gt;=0.6,"Mediano grado de cumplimiento","Bajo grado de cumplimiento"))</f>
        <v>Mediano grado de cumplimiento</v>
      </c>
      <c r="H2" s="15">
        <v>0.35</v>
      </c>
      <c r="I2" s="15">
        <v>0.84000000000000008</v>
      </c>
      <c r="J2" s="15">
        <v>0.4</v>
      </c>
      <c r="K2" s="15">
        <v>0.76</v>
      </c>
      <c r="L2" s="15">
        <v>0.25</v>
      </c>
      <c r="M2" s="15">
        <v>0.33876500000000004</v>
      </c>
    </row>
    <row r="3" spans="1:13" x14ac:dyDescent="0.25">
      <c r="A3" s="17" t="s">
        <v>268</v>
      </c>
      <c r="B3" s="13">
        <v>1</v>
      </c>
      <c r="C3" s="13">
        <v>2</v>
      </c>
      <c r="D3" s="12" t="s">
        <v>271</v>
      </c>
      <c r="E3" s="45">
        <f t="shared" ref="E3:E26" si="2">F3*100</f>
        <v>55.999999999999993</v>
      </c>
      <c r="F3" s="16">
        <f t="shared" si="0"/>
        <v>0.55999999999999994</v>
      </c>
      <c r="G3" s="16" t="str">
        <f t="shared" si="1"/>
        <v>Bajo grado de cumplimiento</v>
      </c>
      <c r="H3" s="15">
        <v>0.35</v>
      </c>
      <c r="I3" s="15">
        <v>0.8</v>
      </c>
      <c r="J3" s="15">
        <v>0.4</v>
      </c>
      <c r="K3" s="15">
        <v>0.7</v>
      </c>
      <c r="L3" s="15">
        <v>0.25</v>
      </c>
      <c r="M3" s="15">
        <v>0</v>
      </c>
    </row>
    <row r="4" spans="1:13" x14ac:dyDescent="0.25">
      <c r="A4" s="17" t="s">
        <v>273</v>
      </c>
      <c r="B4" s="13">
        <v>2</v>
      </c>
      <c r="C4" s="13">
        <v>6</v>
      </c>
      <c r="D4" s="12" t="s">
        <v>274</v>
      </c>
      <c r="E4" s="45">
        <f t="shared" si="2"/>
        <v>92.501874999999998</v>
      </c>
      <c r="F4" s="16">
        <f t="shared" si="0"/>
        <v>0.92501875</v>
      </c>
      <c r="G4" s="16" t="str">
        <f t="shared" si="1"/>
        <v>Alto grado de cumplimiento</v>
      </c>
      <c r="H4" s="15">
        <v>0.35</v>
      </c>
      <c r="I4" s="15">
        <v>1</v>
      </c>
      <c r="J4" s="15">
        <v>0.4</v>
      </c>
      <c r="K4" s="15">
        <v>1</v>
      </c>
      <c r="L4" s="15">
        <v>0.25</v>
      </c>
      <c r="M4" s="15">
        <v>0.70007499999999989</v>
      </c>
    </row>
    <row r="5" spans="1:13" x14ac:dyDescent="0.25">
      <c r="A5" s="17" t="s">
        <v>273</v>
      </c>
      <c r="B5" s="13">
        <v>3</v>
      </c>
      <c r="C5" s="13">
        <v>33</v>
      </c>
      <c r="D5" s="28" t="s">
        <v>419</v>
      </c>
      <c r="E5" s="45">
        <f t="shared" si="2"/>
        <v>67.099658088235287</v>
      </c>
      <c r="F5" s="16">
        <f t="shared" si="0"/>
        <v>0.67099658088235292</v>
      </c>
      <c r="G5" s="16" t="str">
        <f t="shared" si="1"/>
        <v>Mediano grado de cumplimiento</v>
      </c>
      <c r="H5" s="15">
        <v>0.35</v>
      </c>
      <c r="I5" s="15">
        <v>0.88000000000000012</v>
      </c>
      <c r="J5" s="15">
        <v>0.4</v>
      </c>
      <c r="K5" s="15">
        <v>0.50941176470588234</v>
      </c>
      <c r="L5" s="15">
        <v>0.25</v>
      </c>
      <c r="M5" s="15">
        <v>0.63692750000000009</v>
      </c>
    </row>
    <row r="6" spans="1:13" x14ac:dyDescent="0.25">
      <c r="A6" s="17" t="s">
        <v>273</v>
      </c>
      <c r="B6" s="13">
        <v>5</v>
      </c>
      <c r="C6" s="13">
        <v>13</v>
      </c>
      <c r="D6" s="12" t="s">
        <v>404</v>
      </c>
      <c r="E6" s="45">
        <f t="shared" si="2"/>
        <v>74.704062500000006</v>
      </c>
      <c r="F6" s="16">
        <f t="shared" si="0"/>
        <v>0.74704062500000001</v>
      </c>
      <c r="G6" s="16" t="str">
        <f t="shared" si="1"/>
        <v>Mediano grado de cumplimiento</v>
      </c>
      <c r="H6" s="15">
        <v>0.35</v>
      </c>
      <c r="I6" s="15">
        <v>0.64</v>
      </c>
      <c r="J6" s="15">
        <v>0.4</v>
      </c>
      <c r="K6" s="15">
        <v>0.94</v>
      </c>
      <c r="L6" s="15">
        <v>0.25</v>
      </c>
      <c r="M6" s="15">
        <v>0.58816250000000003</v>
      </c>
    </row>
    <row r="7" spans="1:13" x14ac:dyDescent="0.25">
      <c r="A7" s="17" t="s">
        <v>273</v>
      </c>
      <c r="B7" s="13">
        <v>6</v>
      </c>
      <c r="C7" s="13">
        <v>1</v>
      </c>
      <c r="D7" s="12" t="s">
        <v>403</v>
      </c>
      <c r="E7" s="45">
        <f t="shared" si="2"/>
        <v>69.711170454545453</v>
      </c>
      <c r="F7" s="16">
        <f t="shared" si="0"/>
        <v>0.69711170454545446</v>
      </c>
      <c r="G7" s="16" t="str">
        <f t="shared" si="1"/>
        <v>Mediano grado de cumplimiento</v>
      </c>
      <c r="H7" s="15">
        <v>0.35</v>
      </c>
      <c r="I7" s="15">
        <v>0.80000000000000016</v>
      </c>
      <c r="J7" s="15">
        <v>0.4</v>
      </c>
      <c r="K7" s="15">
        <v>0.87636363636363634</v>
      </c>
      <c r="L7" s="15">
        <v>0.25</v>
      </c>
      <c r="M7" s="15">
        <v>0.26626499999999997</v>
      </c>
    </row>
    <row r="8" spans="1:13" x14ac:dyDescent="0.25">
      <c r="A8" s="17" t="s">
        <v>273</v>
      </c>
      <c r="B8" s="13">
        <v>9</v>
      </c>
      <c r="C8" s="13">
        <v>1</v>
      </c>
      <c r="D8" s="12" t="s">
        <v>405</v>
      </c>
      <c r="E8" s="45">
        <f t="shared" si="2"/>
        <v>78.467312500000006</v>
      </c>
      <c r="F8" s="16">
        <f t="shared" si="0"/>
        <v>0.78467312500000008</v>
      </c>
      <c r="G8" s="16" t="str">
        <f t="shared" si="1"/>
        <v>Mediano grado de cumplimiento</v>
      </c>
      <c r="H8" s="15">
        <v>0.35</v>
      </c>
      <c r="I8" s="15">
        <v>0.8</v>
      </c>
      <c r="J8" s="15">
        <v>0.4</v>
      </c>
      <c r="K8" s="15">
        <v>0.88</v>
      </c>
      <c r="L8" s="15">
        <v>0.25</v>
      </c>
      <c r="M8" s="15">
        <v>0.61069250000000008</v>
      </c>
    </row>
    <row r="9" spans="1:13" x14ac:dyDescent="0.25">
      <c r="A9" s="17" t="s">
        <v>273</v>
      </c>
      <c r="B9" s="13">
        <v>11</v>
      </c>
      <c r="C9" s="13">
        <v>12</v>
      </c>
      <c r="D9" s="12" t="s">
        <v>406</v>
      </c>
      <c r="E9" s="45">
        <f t="shared" si="2"/>
        <v>43.4</v>
      </c>
      <c r="F9" s="16">
        <f t="shared" si="0"/>
        <v>0.434</v>
      </c>
      <c r="G9" s="16" t="str">
        <f t="shared" si="1"/>
        <v>Bajo grado de cumplimiento</v>
      </c>
      <c r="H9" s="15">
        <v>0.35</v>
      </c>
      <c r="I9" s="15">
        <v>0.44000000000000011</v>
      </c>
      <c r="J9" s="15">
        <v>0.4</v>
      </c>
      <c r="K9" s="15">
        <v>0.7</v>
      </c>
      <c r="L9" s="15">
        <v>0.25</v>
      </c>
      <c r="M9" s="15">
        <v>0</v>
      </c>
    </row>
    <row r="10" spans="1:13" x14ac:dyDescent="0.25">
      <c r="A10" s="17" t="s">
        <v>273</v>
      </c>
      <c r="B10" s="13">
        <v>12</v>
      </c>
      <c r="C10" s="13">
        <v>103</v>
      </c>
      <c r="D10" s="12" t="s">
        <v>412</v>
      </c>
      <c r="E10" s="45">
        <f t="shared" si="2"/>
        <v>49.295250000000003</v>
      </c>
      <c r="F10" s="16">
        <f t="shared" si="0"/>
        <v>0.49295250000000002</v>
      </c>
      <c r="G10" s="16" t="str">
        <f t="shared" si="1"/>
        <v>Bajo grado de cumplimiento</v>
      </c>
      <c r="H10" s="15">
        <v>0.35</v>
      </c>
      <c r="I10" s="15">
        <v>0.72000000000000008</v>
      </c>
      <c r="J10" s="15">
        <v>0.4</v>
      </c>
      <c r="K10" s="15">
        <v>0.3</v>
      </c>
      <c r="L10" s="15">
        <v>0.25</v>
      </c>
      <c r="M10" s="15">
        <v>0.48380999999999996</v>
      </c>
    </row>
    <row r="11" spans="1:13" x14ac:dyDescent="0.25">
      <c r="A11" s="17" t="s">
        <v>273</v>
      </c>
      <c r="B11" s="13">
        <v>14</v>
      </c>
      <c r="C11" s="13">
        <v>4</v>
      </c>
      <c r="D11" s="31" t="s">
        <v>415</v>
      </c>
      <c r="E11" s="45">
        <f t="shared" si="2"/>
        <v>56.600000000000009</v>
      </c>
      <c r="F11" s="16">
        <f t="shared" si="0"/>
        <v>0.56600000000000006</v>
      </c>
      <c r="G11" s="16" t="str">
        <f t="shared" si="1"/>
        <v>Bajo grado de cumplimiento</v>
      </c>
      <c r="H11" s="15">
        <v>0.35</v>
      </c>
      <c r="I11" s="15">
        <v>0.76000000000000012</v>
      </c>
      <c r="J11" s="15">
        <v>0.4</v>
      </c>
      <c r="K11" s="15">
        <v>0.3</v>
      </c>
      <c r="L11" s="15">
        <v>0.25</v>
      </c>
      <c r="M11" s="15">
        <v>0.72</v>
      </c>
    </row>
    <row r="12" spans="1:13" x14ac:dyDescent="0.25">
      <c r="A12" s="17" t="s">
        <v>288</v>
      </c>
      <c r="B12" s="13">
        <v>16</v>
      </c>
      <c r="C12" s="13">
        <v>101</v>
      </c>
      <c r="D12" s="12" t="s">
        <v>289</v>
      </c>
      <c r="E12" s="45">
        <f t="shared" si="2"/>
        <v>76.501874999999998</v>
      </c>
      <c r="F12" s="16">
        <f t="shared" si="0"/>
        <v>0.76501874999999997</v>
      </c>
      <c r="G12" s="16" t="str">
        <f t="shared" si="1"/>
        <v>Mediano grado de cumplimiento</v>
      </c>
      <c r="H12" s="15">
        <v>0.35</v>
      </c>
      <c r="I12" s="15">
        <v>0.92000000000000015</v>
      </c>
      <c r="J12" s="15">
        <v>0.4</v>
      </c>
      <c r="K12" s="15">
        <v>0.64499999999999991</v>
      </c>
      <c r="L12" s="15">
        <v>0.25</v>
      </c>
      <c r="M12" s="15">
        <v>0.74007500000000004</v>
      </c>
    </row>
    <row r="13" spans="1:13" x14ac:dyDescent="0.25">
      <c r="A13" s="17" t="s">
        <v>336</v>
      </c>
      <c r="B13" s="13">
        <v>17</v>
      </c>
      <c r="C13" s="13">
        <v>1</v>
      </c>
      <c r="D13" s="12" t="s">
        <v>407</v>
      </c>
      <c r="E13" s="45">
        <f t="shared" si="2"/>
        <v>39.200000000000003</v>
      </c>
      <c r="F13" s="16">
        <f t="shared" si="0"/>
        <v>0.39200000000000002</v>
      </c>
      <c r="G13" s="16" t="str">
        <f t="shared" si="1"/>
        <v>Bajo grado de cumplimiento</v>
      </c>
      <c r="H13" s="15">
        <v>0.35</v>
      </c>
      <c r="I13" s="15">
        <v>0.32000000000000006</v>
      </c>
      <c r="J13" s="15">
        <v>0.4</v>
      </c>
      <c r="K13" s="15">
        <v>0.7</v>
      </c>
      <c r="L13" s="15">
        <v>0.25</v>
      </c>
      <c r="M13" s="15">
        <v>0</v>
      </c>
    </row>
    <row r="14" spans="1:13" x14ac:dyDescent="0.25">
      <c r="A14" s="17" t="s">
        <v>336</v>
      </c>
      <c r="B14" s="13">
        <v>19</v>
      </c>
      <c r="C14" s="13">
        <v>1</v>
      </c>
      <c r="D14" s="12" t="s">
        <v>408</v>
      </c>
      <c r="E14" s="45">
        <f t="shared" si="2"/>
        <v>73.831625000000003</v>
      </c>
      <c r="F14" s="16">
        <f t="shared" si="0"/>
        <v>0.73831625000000001</v>
      </c>
      <c r="G14" s="16" t="str">
        <f t="shared" si="1"/>
        <v>Mediano grado de cumplimiento</v>
      </c>
      <c r="H14" s="15">
        <v>0.35</v>
      </c>
      <c r="I14" s="15">
        <v>0.68</v>
      </c>
      <c r="J14" s="15">
        <v>0.4</v>
      </c>
      <c r="K14" s="15">
        <v>1</v>
      </c>
      <c r="L14" s="15">
        <v>0.25</v>
      </c>
      <c r="M14" s="15">
        <v>0.40126499999999998</v>
      </c>
    </row>
    <row r="15" spans="1:13" x14ac:dyDescent="0.25">
      <c r="A15" s="17" t="s">
        <v>358</v>
      </c>
      <c r="B15" s="13">
        <v>27</v>
      </c>
      <c r="C15" s="13">
        <v>1</v>
      </c>
      <c r="D15" s="12" t="s">
        <v>306</v>
      </c>
      <c r="E15" s="45">
        <f t="shared" si="2"/>
        <v>85.431806818181826</v>
      </c>
      <c r="F15" s="16">
        <f t="shared" si="0"/>
        <v>0.85431806818181821</v>
      </c>
      <c r="G15" s="16" t="str">
        <f t="shared" si="1"/>
        <v>Alto grado de cumplimiento</v>
      </c>
      <c r="H15" s="15">
        <v>0.35</v>
      </c>
      <c r="I15" s="15">
        <v>1</v>
      </c>
      <c r="J15" s="15">
        <v>0.4</v>
      </c>
      <c r="K15" s="15">
        <v>0.76545454545454539</v>
      </c>
      <c r="L15" s="15">
        <v>0.25</v>
      </c>
      <c r="M15" s="15">
        <v>0.79254499999999994</v>
      </c>
    </row>
    <row r="16" spans="1:13" x14ac:dyDescent="0.25">
      <c r="A16" s="17" t="s">
        <v>358</v>
      </c>
      <c r="B16" s="13">
        <v>29</v>
      </c>
      <c r="C16" s="13">
        <v>0</v>
      </c>
      <c r="D16" s="12" t="s">
        <v>359</v>
      </c>
      <c r="E16" s="45">
        <f t="shared" si="2"/>
        <v>92.039749999999998</v>
      </c>
      <c r="F16" s="16">
        <f t="shared" si="0"/>
        <v>0.92039749999999998</v>
      </c>
      <c r="G16" s="16" t="str">
        <f t="shared" si="1"/>
        <v>Alto grado de cumplimiento</v>
      </c>
      <c r="H16" s="15">
        <v>0.35</v>
      </c>
      <c r="I16" s="15">
        <v>0.96</v>
      </c>
      <c r="J16" s="15">
        <v>0.4</v>
      </c>
      <c r="K16" s="15">
        <v>1</v>
      </c>
      <c r="L16" s="15">
        <v>0.25</v>
      </c>
      <c r="M16" s="15">
        <v>0.73758999999999997</v>
      </c>
    </row>
    <row r="17" spans="1:13" x14ac:dyDescent="0.25">
      <c r="A17" s="17" t="s">
        <v>297</v>
      </c>
      <c r="B17" s="13">
        <v>51</v>
      </c>
      <c r="C17" s="13">
        <v>1</v>
      </c>
      <c r="D17" s="12" t="s">
        <v>357</v>
      </c>
      <c r="E17" s="45">
        <f t="shared" si="2"/>
        <v>87.282811046511625</v>
      </c>
      <c r="F17" s="16">
        <f t="shared" si="0"/>
        <v>0.87282811046511621</v>
      </c>
      <c r="G17" s="16" t="str">
        <f t="shared" si="1"/>
        <v>Alto grado de cumplimiento</v>
      </c>
      <c r="H17" s="15">
        <v>0.35</v>
      </c>
      <c r="I17" s="15">
        <v>1</v>
      </c>
      <c r="J17" s="15">
        <v>0.4</v>
      </c>
      <c r="K17" s="15">
        <v>0.85860465116279061</v>
      </c>
      <c r="L17" s="15">
        <v>0.25</v>
      </c>
      <c r="M17" s="15">
        <v>0.71754499999999988</v>
      </c>
    </row>
    <row r="18" spans="1:13" x14ac:dyDescent="0.25">
      <c r="A18" s="17" t="s">
        <v>297</v>
      </c>
      <c r="B18" s="13">
        <v>61</v>
      </c>
      <c r="C18" s="13">
        <v>1</v>
      </c>
      <c r="D18" s="12" t="s">
        <v>300</v>
      </c>
      <c r="E18" s="45">
        <f t="shared" si="2"/>
        <v>87.561437499999997</v>
      </c>
      <c r="F18" s="16">
        <f t="shared" si="0"/>
        <v>0.87561437499999994</v>
      </c>
      <c r="G18" s="16" t="str">
        <f t="shared" si="1"/>
        <v>Alto grado de cumplimiento</v>
      </c>
      <c r="H18" s="15">
        <v>0.35</v>
      </c>
      <c r="I18" s="15">
        <v>0.92</v>
      </c>
      <c r="J18" s="15">
        <v>0.4</v>
      </c>
      <c r="K18" s="15">
        <v>0.84999999999999987</v>
      </c>
      <c r="L18" s="15">
        <v>0.25</v>
      </c>
      <c r="M18" s="15">
        <v>0.85445750000000009</v>
      </c>
    </row>
    <row r="19" spans="1:13" x14ac:dyDescent="0.25">
      <c r="A19" s="17" t="s">
        <v>358</v>
      </c>
      <c r="B19" s="13">
        <v>66</v>
      </c>
      <c r="C19" s="13">
        <v>1</v>
      </c>
      <c r="D19" s="12" t="s">
        <v>310</v>
      </c>
      <c r="E19" s="45">
        <f t="shared" si="2"/>
        <v>76.715281914893623</v>
      </c>
      <c r="F19" s="16">
        <f t="shared" si="0"/>
        <v>0.76715281914893618</v>
      </c>
      <c r="G19" s="16" t="str">
        <f t="shared" si="1"/>
        <v>Mediano grado de cumplimiento</v>
      </c>
      <c r="H19" s="15">
        <v>0.35</v>
      </c>
      <c r="I19" s="15">
        <v>0.8</v>
      </c>
      <c r="J19" s="15">
        <v>0.4</v>
      </c>
      <c r="K19" s="15">
        <v>0.85063829787234035</v>
      </c>
      <c r="L19" s="15">
        <v>0.25</v>
      </c>
      <c r="M19" s="15">
        <v>0.58758999999999995</v>
      </c>
    </row>
    <row r="20" spans="1:13" x14ac:dyDescent="0.25">
      <c r="A20" s="17" t="s">
        <v>297</v>
      </c>
      <c r="B20" s="13">
        <v>70</v>
      </c>
      <c r="C20" s="13">
        <v>1</v>
      </c>
      <c r="D20" s="12" t="s">
        <v>302</v>
      </c>
      <c r="E20" s="45">
        <f t="shared" si="2"/>
        <v>85.386587719298234</v>
      </c>
      <c r="F20" s="16">
        <f t="shared" si="0"/>
        <v>0.85386587719298235</v>
      </c>
      <c r="G20" s="16" t="str">
        <f t="shared" si="1"/>
        <v>Alto grado de cumplimiento</v>
      </c>
      <c r="H20" s="15">
        <v>0.35</v>
      </c>
      <c r="I20" s="15">
        <v>1</v>
      </c>
      <c r="J20" s="15">
        <v>0.4</v>
      </c>
      <c r="K20" s="15">
        <v>0.89087719298245605</v>
      </c>
      <c r="L20" s="15">
        <v>0.25</v>
      </c>
      <c r="M20" s="15">
        <v>0.59006000000000003</v>
      </c>
    </row>
    <row r="21" spans="1:13" x14ac:dyDescent="0.25">
      <c r="A21" s="17" t="s">
        <v>361</v>
      </c>
      <c r="B21" s="13">
        <v>89</v>
      </c>
      <c r="C21" s="13">
        <v>2</v>
      </c>
      <c r="D21" s="12" t="s">
        <v>202</v>
      </c>
      <c r="E21" s="45">
        <f t="shared" si="2"/>
        <v>50.579437500000004</v>
      </c>
      <c r="F21" s="16">
        <f t="shared" si="0"/>
        <v>0.50579437500000002</v>
      </c>
      <c r="G21" s="16" t="str">
        <f t="shared" si="1"/>
        <v>Bajo grado de cumplimiento</v>
      </c>
      <c r="H21" s="15">
        <v>0.35</v>
      </c>
      <c r="I21" s="15">
        <v>0.3600000000000001</v>
      </c>
      <c r="J21" s="15">
        <v>0.4</v>
      </c>
      <c r="K21" s="15">
        <v>0.76</v>
      </c>
      <c r="L21" s="15">
        <v>0.25</v>
      </c>
      <c r="M21" s="15">
        <v>0.30317749999999999</v>
      </c>
    </row>
    <row r="22" spans="1:13" x14ac:dyDescent="0.25">
      <c r="A22" s="17" t="s">
        <v>360</v>
      </c>
      <c r="B22" s="13">
        <v>98</v>
      </c>
      <c r="C22" s="13">
        <v>1</v>
      </c>
      <c r="D22" s="12" t="s">
        <v>313</v>
      </c>
      <c r="E22" s="45">
        <f t="shared" si="2"/>
        <v>92.618553687989547</v>
      </c>
      <c r="F22" s="16">
        <f t="shared" si="0"/>
        <v>0.92618553687989547</v>
      </c>
      <c r="G22" s="16" t="str">
        <f t="shared" si="1"/>
        <v>Alto grado de cumplimiento</v>
      </c>
      <c r="H22" s="15">
        <v>0.35</v>
      </c>
      <c r="I22" s="15">
        <v>1</v>
      </c>
      <c r="J22" s="15">
        <v>0.4</v>
      </c>
      <c r="K22" s="15">
        <v>0.96271540469973882</v>
      </c>
      <c r="L22" s="15">
        <v>0.25</v>
      </c>
      <c r="M22" s="15">
        <v>0.76439750000000006</v>
      </c>
    </row>
    <row r="23" spans="1:13" x14ac:dyDescent="0.25">
      <c r="A23" s="17" t="s">
        <v>361</v>
      </c>
      <c r="B23" s="13">
        <v>98</v>
      </c>
      <c r="C23" s="13">
        <v>2</v>
      </c>
      <c r="D23" s="12" t="s">
        <v>315</v>
      </c>
      <c r="E23" s="45">
        <f t="shared" si="2"/>
        <v>69.614000000000004</v>
      </c>
      <c r="F23" s="16">
        <f t="shared" si="0"/>
        <v>0.69613999999999998</v>
      </c>
      <c r="G23" s="16" t="str">
        <f t="shared" si="1"/>
        <v>Mediano grado de cumplimiento</v>
      </c>
      <c r="H23" s="15">
        <v>0.35</v>
      </c>
      <c r="I23" s="15">
        <v>0.60000000000000009</v>
      </c>
      <c r="J23" s="15">
        <v>0.4</v>
      </c>
      <c r="K23" s="15">
        <v>0.82</v>
      </c>
      <c r="L23" s="15">
        <v>0.25</v>
      </c>
      <c r="M23" s="15">
        <v>0.6325599999999999</v>
      </c>
    </row>
    <row r="24" spans="1:13" x14ac:dyDescent="0.25">
      <c r="A24" s="17" t="s">
        <v>317</v>
      </c>
      <c r="B24" s="13" t="s">
        <v>318</v>
      </c>
      <c r="C24" s="13" t="s">
        <v>318</v>
      </c>
      <c r="D24" s="12" t="s">
        <v>321</v>
      </c>
      <c r="E24" s="45">
        <f t="shared" si="2"/>
        <v>91.852249999999998</v>
      </c>
      <c r="F24" s="16">
        <f t="shared" si="0"/>
        <v>0.91852250000000002</v>
      </c>
      <c r="G24" s="16" t="str">
        <f t="shared" si="1"/>
        <v>Alto grado de cumplimiento</v>
      </c>
      <c r="H24" s="15">
        <v>0.35</v>
      </c>
      <c r="I24" s="15">
        <v>1</v>
      </c>
      <c r="J24" s="15">
        <v>0.4</v>
      </c>
      <c r="K24" s="15">
        <v>0.94</v>
      </c>
      <c r="L24" s="15">
        <v>0.25</v>
      </c>
      <c r="M24" s="15">
        <v>0.77009000000000005</v>
      </c>
    </row>
    <row r="25" spans="1:13" x14ac:dyDescent="0.25">
      <c r="A25" s="17" t="s">
        <v>317</v>
      </c>
      <c r="B25" s="13" t="s">
        <v>318</v>
      </c>
      <c r="C25" s="13" t="s">
        <v>318</v>
      </c>
      <c r="D25" s="12" t="s">
        <v>323</v>
      </c>
      <c r="E25" s="45">
        <f t="shared" si="2"/>
        <v>86.826499999999996</v>
      </c>
      <c r="F25" s="16">
        <f t="shared" si="0"/>
        <v>0.86826499999999995</v>
      </c>
      <c r="G25" s="16" t="str">
        <f t="shared" si="1"/>
        <v>Alto grado de cumplimiento</v>
      </c>
      <c r="H25" s="15">
        <v>0.35</v>
      </c>
      <c r="I25" s="15">
        <v>1</v>
      </c>
      <c r="J25" s="15">
        <v>0.4</v>
      </c>
      <c r="K25" s="15">
        <v>0.88</v>
      </c>
      <c r="L25" s="15">
        <v>0.25</v>
      </c>
      <c r="M25" s="15">
        <v>0.6650600000000001</v>
      </c>
    </row>
    <row r="26" spans="1:13" x14ac:dyDescent="0.25">
      <c r="A26" s="17" t="s">
        <v>317</v>
      </c>
      <c r="B26" s="13" t="s">
        <v>318</v>
      </c>
      <c r="C26" s="13" t="s">
        <v>318</v>
      </c>
      <c r="D26" s="12" t="s">
        <v>319</v>
      </c>
      <c r="E26" s="45">
        <f t="shared" si="2"/>
        <v>85.476500000000001</v>
      </c>
      <c r="F26" s="16">
        <f t="shared" si="0"/>
        <v>0.854765</v>
      </c>
      <c r="G26" s="16" t="str">
        <f t="shared" si="1"/>
        <v>Alto grado de cumplimiento</v>
      </c>
      <c r="H26" s="15">
        <v>0.35</v>
      </c>
      <c r="I26" s="15">
        <v>1</v>
      </c>
      <c r="J26" s="15">
        <v>0.4</v>
      </c>
      <c r="K26" s="15">
        <v>0.94</v>
      </c>
      <c r="L26" s="15">
        <v>0.25</v>
      </c>
      <c r="M26" s="15">
        <v>0.51506000000000007</v>
      </c>
    </row>
  </sheetData>
  <sortState ref="A2:L26">
    <sortCondition ref="B2:B26"/>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sqref="A1:E26"/>
    </sheetView>
  </sheetViews>
  <sheetFormatPr baseColWidth="10" defaultRowHeight="15.75" x14ac:dyDescent="0.25"/>
  <cols>
    <col min="1" max="1" width="8.125" customWidth="1"/>
    <col min="2" max="2" width="8.375" customWidth="1"/>
    <col min="3" max="3" width="55.625" customWidth="1"/>
    <col min="5" max="5" width="30.625" customWidth="1"/>
  </cols>
  <sheetData>
    <row r="1" spans="1:5" x14ac:dyDescent="0.25">
      <c r="A1" s="14" t="s">
        <v>258</v>
      </c>
      <c r="B1" s="14" t="s">
        <v>259</v>
      </c>
      <c r="C1" s="14" t="s">
        <v>260</v>
      </c>
      <c r="D1" s="14" t="s">
        <v>410</v>
      </c>
      <c r="E1" s="14" t="s">
        <v>402</v>
      </c>
    </row>
    <row r="2" spans="1:5" x14ac:dyDescent="0.25">
      <c r="A2" s="13">
        <v>98</v>
      </c>
      <c r="B2" s="13">
        <v>1</v>
      </c>
      <c r="C2" s="12" t="s">
        <v>313</v>
      </c>
      <c r="D2" s="48">
        <v>92.618553687989547</v>
      </c>
      <c r="E2" s="16" t="s">
        <v>424</v>
      </c>
    </row>
    <row r="3" spans="1:5" x14ac:dyDescent="0.25">
      <c r="A3" s="13">
        <v>2</v>
      </c>
      <c r="B3" s="13">
        <v>6</v>
      </c>
      <c r="C3" s="12" t="s">
        <v>274</v>
      </c>
      <c r="D3" s="48">
        <v>92.501874999999998</v>
      </c>
      <c r="E3" s="16" t="s">
        <v>424</v>
      </c>
    </row>
    <row r="4" spans="1:5" x14ac:dyDescent="0.25">
      <c r="A4" s="13">
        <v>29</v>
      </c>
      <c r="B4" s="13">
        <v>0</v>
      </c>
      <c r="C4" s="12" t="s">
        <v>359</v>
      </c>
      <c r="D4" s="48">
        <v>92.039749999999998</v>
      </c>
      <c r="E4" s="16" t="s">
        <v>424</v>
      </c>
    </row>
    <row r="5" spans="1:5" x14ac:dyDescent="0.25">
      <c r="A5" s="13" t="s">
        <v>318</v>
      </c>
      <c r="B5" s="13" t="s">
        <v>318</v>
      </c>
      <c r="C5" s="49" t="s">
        <v>321</v>
      </c>
      <c r="D5" s="48">
        <v>91.852249999999998</v>
      </c>
      <c r="E5" s="16" t="s">
        <v>424</v>
      </c>
    </row>
    <row r="6" spans="1:5" x14ac:dyDescent="0.25">
      <c r="A6" s="13">
        <v>61</v>
      </c>
      <c r="B6" s="13">
        <v>1</v>
      </c>
      <c r="C6" s="12" t="s">
        <v>300</v>
      </c>
      <c r="D6" s="48">
        <v>87.561437499999997</v>
      </c>
      <c r="E6" s="16" t="s">
        <v>424</v>
      </c>
    </row>
    <row r="7" spans="1:5" x14ac:dyDescent="0.25">
      <c r="A7" s="13">
        <v>51</v>
      </c>
      <c r="B7" s="13">
        <v>1</v>
      </c>
      <c r="C7" s="12" t="s">
        <v>357</v>
      </c>
      <c r="D7" s="48">
        <v>87.282811046511625</v>
      </c>
      <c r="E7" s="16" t="s">
        <v>424</v>
      </c>
    </row>
    <row r="8" spans="1:5" x14ac:dyDescent="0.25">
      <c r="A8" s="13" t="s">
        <v>318</v>
      </c>
      <c r="B8" s="13" t="s">
        <v>318</v>
      </c>
      <c r="C8" s="12" t="s">
        <v>323</v>
      </c>
      <c r="D8" s="48">
        <v>86.826499999999996</v>
      </c>
      <c r="E8" s="16" t="s">
        <v>424</v>
      </c>
    </row>
    <row r="9" spans="1:5" x14ac:dyDescent="0.25">
      <c r="A9" s="13" t="s">
        <v>318</v>
      </c>
      <c r="B9" s="13" t="s">
        <v>318</v>
      </c>
      <c r="C9" s="12" t="s">
        <v>319</v>
      </c>
      <c r="D9" s="48">
        <v>85.476500000000001</v>
      </c>
      <c r="E9" s="16" t="s">
        <v>424</v>
      </c>
    </row>
    <row r="10" spans="1:5" x14ac:dyDescent="0.25">
      <c r="A10" s="13">
        <v>27</v>
      </c>
      <c r="B10" s="13">
        <v>1</v>
      </c>
      <c r="C10" s="12" t="s">
        <v>306</v>
      </c>
      <c r="D10" s="48">
        <v>85.431806818181826</v>
      </c>
      <c r="E10" s="16" t="s">
        <v>424</v>
      </c>
    </row>
    <row r="11" spans="1:5" x14ac:dyDescent="0.25">
      <c r="A11" s="13">
        <v>70</v>
      </c>
      <c r="B11" s="13">
        <v>1</v>
      </c>
      <c r="C11" s="12" t="s">
        <v>302</v>
      </c>
      <c r="D11" s="48">
        <v>85.386587719298234</v>
      </c>
      <c r="E11" s="16" t="s">
        <v>424</v>
      </c>
    </row>
    <row r="12" spans="1:5" x14ac:dyDescent="0.25">
      <c r="A12" s="13">
        <v>9</v>
      </c>
      <c r="B12" s="13">
        <v>1</v>
      </c>
      <c r="C12" s="12" t="s">
        <v>405</v>
      </c>
      <c r="D12" s="48">
        <v>78.467312500000006</v>
      </c>
      <c r="E12" s="16" t="s">
        <v>422</v>
      </c>
    </row>
    <row r="13" spans="1:5" x14ac:dyDescent="0.25">
      <c r="A13" s="13">
        <v>66</v>
      </c>
      <c r="B13" s="13">
        <v>1</v>
      </c>
      <c r="C13" s="12" t="s">
        <v>310</v>
      </c>
      <c r="D13" s="48">
        <v>76.715281914893623</v>
      </c>
      <c r="E13" s="16" t="s">
        <v>422</v>
      </c>
    </row>
    <row r="14" spans="1:5" x14ac:dyDescent="0.25">
      <c r="A14" s="13">
        <v>16</v>
      </c>
      <c r="B14" s="13">
        <v>101</v>
      </c>
      <c r="C14" s="12" t="s">
        <v>289</v>
      </c>
      <c r="D14" s="48">
        <v>76.501874999999998</v>
      </c>
      <c r="E14" s="16" t="s">
        <v>422</v>
      </c>
    </row>
    <row r="15" spans="1:5" x14ac:dyDescent="0.25">
      <c r="A15" s="13">
        <v>5</v>
      </c>
      <c r="B15" s="13">
        <v>13</v>
      </c>
      <c r="C15" s="12" t="s">
        <v>404</v>
      </c>
      <c r="D15" s="48">
        <v>74.704062500000006</v>
      </c>
      <c r="E15" s="16" t="s">
        <v>422</v>
      </c>
    </row>
    <row r="16" spans="1:5" x14ac:dyDescent="0.25">
      <c r="A16" s="13">
        <v>19</v>
      </c>
      <c r="B16" s="13">
        <v>1</v>
      </c>
      <c r="C16" s="12" t="s">
        <v>408</v>
      </c>
      <c r="D16" s="48">
        <v>73.831625000000003</v>
      </c>
      <c r="E16" s="16" t="s">
        <v>422</v>
      </c>
    </row>
    <row r="17" spans="1:5" x14ac:dyDescent="0.25">
      <c r="A17" s="13">
        <v>6</v>
      </c>
      <c r="B17" s="13">
        <v>1</v>
      </c>
      <c r="C17" s="12" t="s">
        <v>403</v>
      </c>
      <c r="D17" s="48">
        <v>69.711170454545453</v>
      </c>
      <c r="E17" s="16" t="s">
        <v>422</v>
      </c>
    </row>
    <row r="18" spans="1:5" x14ac:dyDescent="0.25">
      <c r="A18" s="13">
        <v>98</v>
      </c>
      <c r="B18" s="13">
        <v>2</v>
      </c>
      <c r="C18" s="12" t="s">
        <v>315</v>
      </c>
      <c r="D18" s="48">
        <v>69.614000000000004</v>
      </c>
      <c r="E18" s="16" t="s">
        <v>422</v>
      </c>
    </row>
    <row r="19" spans="1:5" x14ac:dyDescent="0.25">
      <c r="A19" s="13">
        <v>1</v>
      </c>
      <c r="B19" s="13">
        <v>1</v>
      </c>
      <c r="C19" s="12" t="s">
        <v>269</v>
      </c>
      <c r="D19" s="48">
        <v>68.269125000000003</v>
      </c>
      <c r="E19" s="16" t="s">
        <v>422</v>
      </c>
    </row>
    <row r="20" spans="1:5" x14ac:dyDescent="0.25">
      <c r="A20" s="13">
        <v>3</v>
      </c>
      <c r="B20" s="13">
        <v>33</v>
      </c>
      <c r="C20" s="27" t="s">
        <v>419</v>
      </c>
      <c r="D20" s="48">
        <v>67.099658088235287</v>
      </c>
      <c r="E20" s="16" t="s">
        <v>422</v>
      </c>
    </row>
    <row r="21" spans="1:5" x14ac:dyDescent="0.25">
      <c r="A21" s="13">
        <v>1</v>
      </c>
      <c r="B21" s="13">
        <v>2</v>
      </c>
      <c r="C21" s="12" t="s">
        <v>271</v>
      </c>
      <c r="D21" s="48">
        <v>55.999999999999993</v>
      </c>
      <c r="E21" s="16" t="s">
        <v>423</v>
      </c>
    </row>
    <row r="22" spans="1:5" x14ac:dyDescent="0.25">
      <c r="A22" s="13">
        <v>89</v>
      </c>
      <c r="B22" s="13">
        <v>2</v>
      </c>
      <c r="C22" s="12" t="s">
        <v>202</v>
      </c>
      <c r="D22" s="48">
        <v>50.579437500000004</v>
      </c>
      <c r="E22" s="16" t="s">
        <v>423</v>
      </c>
    </row>
    <row r="23" spans="1:5" x14ac:dyDescent="0.25">
      <c r="A23" s="13">
        <v>12</v>
      </c>
      <c r="B23" s="13">
        <v>103</v>
      </c>
      <c r="C23" s="12" t="s">
        <v>412</v>
      </c>
      <c r="D23" s="48">
        <v>49.295250000000003</v>
      </c>
      <c r="E23" s="16" t="s">
        <v>423</v>
      </c>
    </row>
    <row r="24" spans="1:5" x14ac:dyDescent="0.25">
      <c r="A24" s="13">
        <v>11</v>
      </c>
      <c r="B24" s="13">
        <v>12</v>
      </c>
      <c r="C24" s="12" t="s">
        <v>406</v>
      </c>
      <c r="D24" s="48">
        <v>43.4</v>
      </c>
      <c r="E24" s="16" t="s">
        <v>423</v>
      </c>
    </row>
    <row r="25" spans="1:5" x14ac:dyDescent="0.25">
      <c r="A25" s="13">
        <v>17</v>
      </c>
      <c r="B25" s="13">
        <v>1</v>
      </c>
      <c r="C25" s="12" t="s">
        <v>407</v>
      </c>
      <c r="D25" s="48">
        <v>39.200000000000003</v>
      </c>
      <c r="E25" s="16" t="s">
        <v>423</v>
      </c>
    </row>
    <row r="26" spans="1:5" x14ac:dyDescent="0.25">
      <c r="A26" s="13">
        <v>14</v>
      </c>
      <c r="B26" s="13">
        <v>4</v>
      </c>
      <c r="C26" s="31" t="s">
        <v>415</v>
      </c>
      <c r="D26" s="48">
        <v>38.6</v>
      </c>
      <c r="E26" s="16" t="s">
        <v>423</v>
      </c>
    </row>
    <row r="30" spans="1:5" x14ac:dyDescent="0.25">
      <c r="D30" t="s">
        <v>425</v>
      </c>
      <c r="E30">
        <v>10</v>
      </c>
    </row>
    <row r="31" spans="1:5" x14ac:dyDescent="0.25">
      <c r="D31" t="s">
        <v>426</v>
      </c>
      <c r="E31">
        <v>9</v>
      </c>
    </row>
    <row r="32" spans="1:5" x14ac:dyDescent="0.25">
      <c r="D32" t="s">
        <v>427</v>
      </c>
      <c r="E32">
        <v>6</v>
      </c>
    </row>
  </sheetData>
  <sortState ref="A2:E26">
    <sortCondition descending="1" ref="D2:D26"/>
  </sortState>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workbookViewId="0">
      <selection activeCell="I18" sqref="I18"/>
    </sheetView>
  </sheetViews>
  <sheetFormatPr baseColWidth="10" defaultRowHeight="15.75" x14ac:dyDescent="0.25"/>
  <cols>
    <col min="1" max="1" width="6.875" customWidth="1"/>
    <col min="2" max="2" width="6.625" customWidth="1"/>
    <col min="3" max="3" width="56.625" customWidth="1"/>
  </cols>
  <sheetData>
    <row r="1" spans="1:3" x14ac:dyDescent="0.25">
      <c r="A1" s="14" t="s">
        <v>258</v>
      </c>
      <c r="B1" s="14" t="s">
        <v>259</v>
      </c>
      <c r="C1" s="14" t="s">
        <v>260</v>
      </c>
    </row>
    <row r="2" spans="1:3" x14ac:dyDescent="0.25">
      <c r="A2" s="13">
        <v>98</v>
      </c>
      <c r="B2" s="13">
        <v>1</v>
      </c>
      <c r="C2" s="12" t="s">
        <v>313</v>
      </c>
    </row>
    <row r="3" spans="1:3" x14ac:dyDescent="0.25">
      <c r="A3" s="13">
        <v>2</v>
      </c>
      <c r="B3" s="13">
        <v>6</v>
      </c>
      <c r="C3" s="12" t="s">
        <v>274</v>
      </c>
    </row>
    <row r="4" spans="1:3" x14ac:dyDescent="0.25">
      <c r="A4" s="13">
        <v>29</v>
      </c>
      <c r="B4" s="13">
        <v>0</v>
      </c>
      <c r="C4" s="12" t="s">
        <v>359</v>
      </c>
    </row>
    <row r="5" spans="1:3" x14ac:dyDescent="0.25">
      <c r="A5" s="13" t="s">
        <v>318</v>
      </c>
      <c r="B5" s="13" t="s">
        <v>318</v>
      </c>
      <c r="C5" s="49" t="s">
        <v>321</v>
      </c>
    </row>
    <row r="6" spans="1:3" x14ac:dyDescent="0.25">
      <c r="A6" s="13">
        <v>61</v>
      </c>
      <c r="B6" s="13">
        <v>1</v>
      </c>
      <c r="C6" s="12" t="s">
        <v>300</v>
      </c>
    </row>
    <row r="7" spans="1:3" x14ac:dyDescent="0.25">
      <c r="A7" s="13">
        <v>51</v>
      </c>
      <c r="B7" s="13">
        <v>1</v>
      </c>
      <c r="C7" s="12" t="s">
        <v>357</v>
      </c>
    </row>
    <row r="8" spans="1:3" x14ac:dyDescent="0.25">
      <c r="A8" s="13" t="s">
        <v>318</v>
      </c>
      <c r="B8" s="13" t="s">
        <v>318</v>
      </c>
      <c r="C8" s="12" t="s">
        <v>323</v>
      </c>
    </row>
    <row r="9" spans="1:3" x14ac:dyDescent="0.25">
      <c r="A9" s="13" t="s">
        <v>318</v>
      </c>
      <c r="B9" s="13" t="s">
        <v>318</v>
      </c>
      <c r="C9" s="12" t="s">
        <v>319</v>
      </c>
    </row>
    <row r="10" spans="1:3" x14ac:dyDescent="0.25">
      <c r="A10" s="13">
        <v>27</v>
      </c>
      <c r="B10" s="13">
        <v>1</v>
      </c>
      <c r="C10" s="12" t="s">
        <v>306</v>
      </c>
    </row>
    <row r="11" spans="1:3" x14ac:dyDescent="0.25">
      <c r="A11" s="13">
        <v>70</v>
      </c>
      <c r="B11" s="13">
        <v>1</v>
      </c>
      <c r="C11" s="12" t="s">
        <v>302</v>
      </c>
    </row>
    <row r="12" spans="1:3" x14ac:dyDescent="0.25">
      <c r="A12" s="13">
        <v>9</v>
      </c>
      <c r="B12" s="13">
        <v>1</v>
      </c>
      <c r="C12" s="12" t="s">
        <v>405</v>
      </c>
    </row>
    <row r="13" spans="1:3" x14ac:dyDescent="0.25">
      <c r="A13" s="13">
        <v>66</v>
      </c>
      <c r="B13" s="13">
        <v>1</v>
      </c>
      <c r="C13" s="12" t="s">
        <v>310</v>
      </c>
    </row>
    <row r="14" spans="1:3" x14ac:dyDescent="0.25">
      <c r="A14" s="13">
        <v>16</v>
      </c>
      <c r="B14" s="13">
        <v>101</v>
      </c>
      <c r="C14" s="12" t="s">
        <v>289</v>
      </c>
    </row>
    <row r="15" spans="1:3" x14ac:dyDescent="0.25">
      <c r="A15" s="13">
        <v>5</v>
      </c>
      <c r="B15" s="13">
        <v>13</v>
      </c>
      <c r="C15" s="12" t="s">
        <v>404</v>
      </c>
    </row>
    <row r="16" spans="1:3" x14ac:dyDescent="0.25">
      <c r="A16" s="13">
        <v>19</v>
      </c>
      <c r="B16" s="13">
        <v>1</v>
      </c>
      <c r="C16" s="12" t="s">
        <v>408</v>
      </c>
    </row>
    <row r="17" spans="1:3" x14ac:dyDescent="0.25">
      <c r="A17" s="13">
        <v>6</v>
      </c>
      <c r="B17" s="13">
        <v>1</v>
      </c>
      <c r="C17" s="12" t="s">
        <v>403</v>
      </c>
    </row>
    <row r="18" spans="1:3" x14ac:dyDescent="0.25">
      <c r="A18" s="13">
        <v>98</v>
      </c>
      <c r="B18" s="13">
        <v>2</v>
      </c>
      <c r="C18" s="12" t="s">
        <v>315</v>
      </c>
    </row>
    <row r="19" spans="1:3" x14ac:dyDescent="0.25">
      <c r="A19" s="13">
        <v>1</v>
      </c>
      <c r="B19" s="13">
        <v>1</v>
      </c>
      <c r="C19" s="12" t="s">
        <v>269</v>
      </c>
    </row>
    <row r="20" spans="1:3" x14ac:dyDescent="0.25">
      <c r="A20" s="13">
        <v>3</v>
      </c>
      <c r="B20" s="13">
        <v>33</v>
      </c>
      <c r="C20" s="27" t="s">
        <v>419</v>
      </c>
    </row>
    <row r="21" spans="1:3" x14ac:dyDescent="0.25">
      <c r="A21" s="13">
        <v>1</v>
      </c>
      <c r="B21" s="13">
        <v>2</v>
      </c>
      <c r="C21" s="12" t="s">
        <v>271</v>
      </c>
    </row>
    <row r="22" spans="1:3" x14ac:dyDescent="0.25">
      <c r="A22" s="13">
        <v>89</v>
      </c>
      <c r="B22" s="13">
        <v>2</v>
      </c>
      <c r="C22" s="12" t="s">
        <v>202</v>
      </c>
    </row>
    <row r="23" spans="1:3" x14ac:dyDescent="0.25">
      <c r="A23" s="13">
        <v>12</v>
      </c>
      <c r="B23" s="13">
        <v>103</v>
      </c>
      <c r="C23" s="12" t="s">
        <v>412</v>
      </c>
    </row>
    <row r="24" spans="1:3" x14ac:dyDescent="0.25">
      <c r="A24" s="13">
        <v>11</v>
      </c>
      <c r="B24" s="13">
        <v>12</v>
      </c>
      <c r="C24" s="12" t="s">
        <v>406</v>
      </c>
    </row>
    <row r="25" spans="1:3" x14ac:dyDescent="0.25">
      <c r="A25" s="13">
        <v>17</v>
      </c>
      <c r="B25" s="13">
        <v>1</v>
      </c>
      <c r="C25" s="12" t="s">
        <v>407</v>
      </c>
    </row>
    <row r="26" spans="1:3" x14ac:dyDescent="0.25">
      <c r="A26" s="13">
        <v>14</v>
      </c>
      <c r="B26" s="13">
        <v>4</v>
      </c>
      <c r="C26" s="31" t="s">
        <v>415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Datos Cuest. originales</vt:lpstr>
      <vt:lpstr>DatosCuest. a normalizar</vt:lpstr>
      <vt:lpstr>Datos Cuest. normalizados </vt:lpstr>
      <vt:lpstr>Puntaje TP</vt:lpstr>
      <vt:lpstr>Puntaje TA</vt:lpstr>
      <vt:lpstr>Puntaje Institucional</vt:lpstr>
      <vt:lpstr>Puntaje Final</vt:lpstr>
      <vt:lpstr>Resultado General</vt:lpstr>
      <vt:lpstr>Resultado x Dimension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Hernandez</dc:creator>
  <cp:lastModifiedBy>Leticia Hernandez</cp:lastModifiedBy>
  <dcterms:created xsi:type="dcterms:W3CDTF">2020-07-28T18:18:51Z</dcterms:created>
  <dcterms:modified xsi:type="dcterms:W3CDTF">2021-01-08T14:36:21Z</dcterms:modified>
</cp:coreProperties>
</file>